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 2024\для тарифа Администр\"/>
    </mc:Choice>
  </mc:AlternateContent>
  <xr:revisionPtr revIDLastSave="0" documentId="13_ncr:1_{8FD6BC17-0BB5-4129-AC25-1020640457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уппа 6 вар 2" sheetId="9" r:id="rId1"/>
  </sheets>
  <definedNames>
    <definedName name="_xlnm.Print_Titles" localSheetId="0">'группа 6 вар 2'!$10:$11</definedName>
  </definedNames>
  <calcPr calcId="181029"/>
</workbook>
</file>

<file path=xl/calcChain.xml><?xml version="1.0" encoding="utf-8"?>
<calcChain xmlns="http://schemas.openxmlformats.org/spreadsheetml/2006/main">
  <c r="F128" i="9" l="1"/>
  <c r="F44" i="9"/>
  <c r="F97" i="9"/>
  <c r="F82" i="9"/>
  <c r="F108" i="9" l="1"/>
  <c r="F77" i="9"/>
  <c r="F40" i="9"/>
  <c r="F12" i="9"/>
  <c r="F136" i="9" l="1"/>
  <c r="H128" i="9"/>
  <c r="I128" i="9"/>
  <c r="H127" i="9"/>
  <c r="H126" i="9"/>
  <c r="I126" i="9" s="1"/>
  <c r="H125" i="9"/>
  <c r="I125" i="9" s="1"/>
  <c r="H123" i="9"/>
  <c r="I123" i="9" s="1"/>
  <c r="H122" i="9"/>
  <c r="I122" i="9" s="1"/>
  <c r="H121" i="9"/>
  <c r="I121" i="9" s="1"/>
  <c r="H120" i="9"/>
  <c r="I120" i="9" s="1"/>
  <c r="H119" i="9"/>
  <c r="I119" i="9" s="1"/>
  <c r="H118" i="9"/>
  <c r="I118" i="9" s="1"/>
  <c r="H117" i="9"/>
  <c r="I117" i="9" s="1"/>
  <c r="H116" i="9"/>
  <c r="I116" i="9" s="1"/>
  <c r="H115" i="9"/>
  <c r="I115" i="9" s="1"/>
  <c r="H114" i="9"/>
  <c r="I114" i="9" s="1"/>
  <c r="H113" i="9"/>
  <c r="I113" i="9" s="1"/>
  <c r="H112" i="9"/>
  <c r="I112" i="9" s="1"/>
  <c r="H111" i="9"/>
  <c r="I111" i="9" s="1"/>
  <c r="H110" i="9"/>
  <c r="I110" i="9" s="1"/>
  <c r="H109" i="9"/>
  <c r="I109" i="9"/>
  <c r="I108" i="9" s="1"/>
  <c r="H107" i="9"/>
  <c r="I107" i="9" s="1"/>
  <c r="H106" i="9"/>
  <c r="I106" i="9" s="1"/>
  <c r="H105" i="9"/>
  <c r="I105" i="9" s="1"/>
  <c r="H104" i="9"/>
  <c r="I104" i="9" s="1"/>
  <c r="H103" i="9"/>
  <c r="I103" i="9" s="1"/>
  <c r="H101" i="9"/>
  <c r="I101" i="9" s="1"/>
  <c r="H99" i="9"/>
  <c r="I99" i="9" s="1"/>
  <c r="H98" i="9"/>
  <c r="I98" i="9" s="1"/>
  <c r="H97" i="9"/>
  <c r="I97" i="9" s="1"/>
  <c r="H96" i="9"/>
  <c r="I96" i="9" s="1"/>
  <c r="H95" i="9"/>
  <c r="I95" i="9"/>
  <c r="H94" i="9"/>
  <c r="I94" i="9" s="1"/>
  <c r="H93" i="9"/>
  <c r="I93" i="9" s="1"/>
  <c r="H91" i="9"/>
  <c r="I91" i="9" s="1"/>
  <c r="H90" i="9"/>
  <c r="I90" i="9" s="1"/>
  <c r="H89" i="9"/>
  <c r="I89" i="9" s="1"/>
  <c r="H88" i="9"/>
  <c r="I88" i="9" s="1"/>
  <c r="H87" i="9"/>
  <c r="I87" i="9" s="1"/>
  <c r="H86" i="9"/>
  <c r="I86" i="9" s="1"/>
  <c r="H85" i="9"/>
  <c r="I85" i="9" s="1"/>
  <c r="H84" i="9"/>
  <c r="I84" i="9" s="1"/>
  <c r="H82" i="9"/>
  <c r="I82" i="9"/>
  <c r="H81" i="9"/>
  <c r="I81" i="9" s="1"/>
  <c r="H79" i="9"/>
  <c r="I79" i="9" s="1"/>
  <c r="H76" i="9"/>
  <c r="I76" i="9" s="1"/>
  <c r="H75" i="9"/>
  <c r="I75" i="9" s="1"/>
  <c r="H74" i="9"/>
  <c r="I74" i="9" s="1"/>
  <c r="H72" i="9"/>
  <c r="I72" i="9"/>
  <c r="H71" i="9"/>
  <c r="I71" i="9" s="1"/>
  <c r="H70" i="9"/>
  <c r="I70" i="9" s="1"/>
  <c r="H68" i="9"/>
  <c r="I68" i="9" s="1"/>
  <c r="H67" i="9"/>
  <c r="I67" i="9" s="1"/>
  <c r="H66" i="9"/>
  <c r="I66" i="9" s="1"/>
  <c r="H65" i="9"/>
  <c r="I65" i="9" s="1"/>
  <c r="H64" i="9"/>
  <c r="I64" i="9" s="1"/>
  <c r="H62" i="9"/>
  <c r="I62" i="9" s="1"/>
  <c r="H61" i="9"/>
  <c r="I61" i="9" s="1"/>
  <c r="H60" i="9"/>
  <c r="I60" i="9" s="1"/>
  <c r="H59" i="9"/>
  <c r="I59" i="9" s="1"/>
  <c r="H58" i="9"/>
  <c r="I58" i="9" s="1"/>
  <c r="H57" i="9"/>
  <c r="I57" i="9"/>
  <c r="H56" i="9"/>
  <c r="I56" i="9" s="1"/>
  <c r="H55" i="9"/>
  <c r="I55" i="9" s="1"/>
  <c r="H53" i="9"/>
  <c r="I53" i="9" s="1"/>
  <c r="H52" i="9"/>
  <c r="I52" i="9" s="1"/>
  <c r="H51" i="9"/>
  <c r="I51" i="9" s="1"/>
  <c r="H49" i="9"/>
  <c r="F134" i="9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39" i="9"/>
  <c r="I39" i="9" s="1"/>
  <c r="H38" i="9"/>
  <c r="I38" i="9" s="1"/>
  <c r="H36" i="9"/>
  <c r="I36" i="9" s="1"/>
  <c r="H35" i="9"/>
  <c r="I35" i="9" s="1"/>
  <c r="H33" i="9"/>
  <c r="I33" i="9" s="1"/>
  <c r="H31" i="9"/>
  <c r="I31" i="9" s="1"/>
  <c r="H30" i="9"/>
  <c r="I30" i="9" s="1"/>
  <c r="H29" i="9"/>
  <c r="I29" i="9" s="1"/>
  <c r="H28" i="9"/>
  <c r="I28" i="9" s="1"/>
  <c r="H27" i="9"/>
  <c r="I27" i="9" s="1"/>
  <c r="H26" i="9"/>
  <c r="I26" i="9" s="1"/>
  <c r="H25" i="9"/>
  <c r="I25" i="9" s="1"/>
  <c r="H24" i="9"/>
  <c r="I24" i="9" s="1"/>
  <c r="H22" i="9"/>
  <c r="I22" i="9" s="1"/>
  <c r="I21" i="9"/>
  <c r="H19" i="9"/>
  <c r="I19" i="9" s="1"/>
  <c r="H18" i="9"/>
  <c r="I18" i="9" s="1"/>
  <c r="H16" i="9"/>
  <c r="I16" i="9" s="1"/>
  <c r="H14" i="9"/>
  <c r="I14" i="9" s="1"/>
  <c r="D135" i="9" l="1"/>
  <c r="F127" i="9"/>
  <c r="I77" i="9"/>
  <c r="I12" i="9"/>
  <c r="D136" i="9"/>
  <c r="I49" i="9"/>
  <c r="D134" i="9" l="1"/>
  <c r="I40" i="9"/>
  <c r="F130" i="9"/>
  <c r="F135" i="9"/>
  <c r="F133" i="9" s="1"/>
  <c r="I130" i="9"/>
  <c r="D133" i="9"/>
</calcChain>
</file>

<file path=xl/sharedStrings.xml><?xml version="1.0" encoding="utf-8"?>
<sst xmlns="http://schemas.openxmlformats.org/spreadsheetml/2006/main" count="405" uniqueCount="319">
  <si>
    <t>стрижка газона</t>
  </si>
  <si>
    <t xml:space="preserve">осмотр территории вокруг здания и фундамента </t>
  </si>
  <si>
    <t xml:space="preserve">осмотр внутренней отделки стен </t>
  </si>
  <si>
    <t>ликвидация воздушных пробок в стояках системы отопления</t>
  </si>
  <si>
    <t xml:space="preserve"> сдвижка и подметание снега при отсутствии снегопада на придомовой территории с усовершенствованным покрытием 1 класса</t>
  </si>
  <si>
    <t>сдвижка и подметание снега при  снегопаде на придомовой территории с усовершенствованным покрытием 1 класса</t>
  </si>
  <si>
    <t>очистка  территории с усовершенствованным покрытием 1 класса от наледи с  обработкой противогололедными реагентами</t>
  </si>
  <si>
    <t>очистка от наледи и льда крышек люков пожарных колодцев</t>
  </si>
  <si>
    <t>уборка крыльца и площадки перед входом в подъезд в холодный период года</t>
  </si>
  <si>
    <t xml:space="preserve">подметание земельного участка с усовершенствованным покрытием 1 класса в летний период </t>
  </si>
  <si>
    <t xml:space="preserve">уборка крыльца и площадки перед входом в подъезд в теплый период года </t>
  </si>
  <si>
    <t>очистка урн от мусора</t>
  </si>
  <si>
    <t>2</t>
  </si>
  <si>
    <t>2.4</t>
  </si>
  <si>
    <t>Общие работы, выполняемые для надлежащего содержания систем водоснабжения (холодного и горячего), отопления и водоотведения в МКД</t>
  </si>
  <si>
    <t>2.5</t>
  </si>
  <si>
    <t>Работы, выполняемые в целях надлежащего содержания систем теплоснабжения (отопление, горячее водоснабжение) в МКД (при наличии централизованного теплоснабжения)</t>
  </si>
  <si>
    <t>3</t>
  </si>
  <si>
    <t>3.2</t>
  </si>
  <si>
    <t>3.3</t>
  </si>
  <si>
    <t xml:space="preserve">уборка газонов от случайного мусора </t>
  </si>
  <si>
    <t>3.1</t>
  </si>
  <si>
    <t>Работы по содержанию помещений, входящих в состав ОИ в МКД</t>
  </si>
  <si>
    <t>3.4</t>
  </si>
  <si>
    <t>2.2</t>
  </si>
  <si>
    <t>Работы, выполняемые в целях надлежащего содержания систем вентиляции и дымоудаления МКД</t>
  </si>
  <si>
    <t>проверка наличия тяги в дымовентиляционных каналах</t>
  </si>
  <si>
    <t>проверка исправности канализационных вытяжек</t>
  </si>
  <si>
    <t>дератизация чердаков и подвалов с применением готовой приманки</t>
  </si>
  <si>
    <t>1.3</t>
  </si>
  <si>
    <t>осмотр кирпичных и железобетонных стен, фасадов</t>
  </si>
  <si>
    <t>1.4</t>
  </si>
  <si>
    <t>Работы, выполняемые в целях надлежащего содержания перекрытий и покрытий в МКД</t>
  </si>
  <si>
    <t>осмотр железобетонных перекрытий</t>
  </si>
  <si>
    <t>осмотр деревянных перекрытий</t>
  </si>
  <si>
    <t>№ п/п</t>
  </si>
  <si>
    <t>Ед.изм.</t>
  </si>
  <si>
    <t>100 кв.м. территории</t>
  </si>
  <si>
    <t>очистка  территории с усовершенствованным покрытием 1 класса от наледи без  обработки противогололедными реагентами</t>
  </si>
  <si>
    <t>1шт</t>
  </si>
  <si>
    <t>№ согласно сметы расходов</t>
  </si>
  <si>
    <r>
      <t xml:space="preserve">Работы по содержанию придомовой территории </t>
    </r>
    <r>
      <rPr>
        <b/>
        <sz val="10"/>
        <rFont val="Times New Roman"/>
        <family val="1"/>
        <charset val="204"/>
      </rPr>
      <t xml:space="preserve">в теплый период года </t>
    </r>
  </si>
  <si>
    <t>100 шт</t>
  </si>
  <si>
    <t>Работы, необходимые для надлежащего содержания оборудования и систем инженерно-технического обеспечения, входящих в состав ОИ в МКД</t>
  </si>
  <si>
    <t>1 вытяжка</t>
  </si>
  <si>
    <t>механизированная уборка территории от снега</t>
  </si>
  <si>
    <t>100кв.м. территории</t>
  </si>
  <si>
    <t>осмотр деревянных  стен, перегородок</t>
  </si>
  <si>
    <t>1.7</t>
  </si>
  <si>
    <t>Работы, выполняемые в целях надлежащего содержания крыш МКД</t>
  </si>
  <si>
    <t>осмотр всех элементов рулонных кровель, водостоков</t>
  </si>
  <si>
    <t>осмотр всех элементов кровель из штучных материалов, водостоков</t>
  </si>
  <si>
    <t>очистка кровли от мусора, листьев</t>
  </si>
  <si>
    <t>Работы, выполняемые в целях надлежащего содержания перегородок в МКД</t>
  </si>
  <si>
    <t>Работы, выполняемые в целях надлежащего содержания полов помещений, относящихся к общему имуществу в МКД</t>
  </si>
  <si>
    <t>осмотр железобетонных покрытий</t>
  </si>
  <si>
    <t>осмотр деревянных покрытий, полов</t>
  </si>
  <si>
    <t>осмотр заполнения дверных и оконных проемов</t>
  </si>
  <si>
    <t xml:space="preserve">Работы по содержанию придомовой территории </t>
  </si>
  <si>
    <r>
      <t xml:space="preserve">Работы по содержанию  придомовой территории </t>
    </r>
    <r>
      <rPr>
        <b/>
        <sz val="10"/>
        <rFont val="Times New Roman"/>
        <family val="1"/>
        <charset val="204"/>
      </rPr>
      <t>в холодный период года</t>
    </r>
  </si>
  <si>
    <t>2.1</t>
  </si>
  <si>
    <t>Работы, выполняемые в целях надлежащего содержания мусоропроводов МКД</t>
  </si>
  <si>
    <t>осмотр системы мусороудаления</t>
  </si>
  <si>
    <t>удаление мусора из мусороприемных камер с переносными мусоросборниками, расположенными на I этаже в домах до 10 этажей</t>
  </si>
  <si>
    <t>влажное подметание пола мусороприемных  камер, расположенных на I этаже, в домах до 10 этажей</t>
  </si>
  <si>
    <t>уборка загрузочных клапанов мусоропроводов в домах до 10 этажей</t>
  </si>
  <si>
    <t>дезинфекция мусоросборников (переносных мусоросборников)</t>
  </si>
  <si>
    <t>2.4.2</t>
  </si>
  <si>
    <t>осмотр устройства системы центрального отопления в чердачных и подвальных поменщениях</t>
  </si>
  <si>
    <t xml:space="preserve">Работы, выполняемые в целях надлежащего содержания электрооборудования, радио- и телекоммуникационного оборудования в МКД </t>
  </si>
  <si>
    <t>100 кв.м. кровли</t>
  </si>
  <si>
    <t>100 кв.м. осматр.S</t>
  </si>
  <si>
    <t xml:space="preserve"> </t>
  </si>
  <si>
    <t>ликвидация воздушных пробок в радиаторном блоке</t>
  </si>
  <si>
    <t>3.4.1</t>
  </si>
  <si>
    <t>3.5</t>
  </si>
  <si>
    <t>1 квартира</t>
  </si>
  <si>
    <t>1 шахта</t>
  </si>
  <si>
    <t>4</t>
  </si>
  <si>
    <t>Проведение дератизации, дезинсекции помещений, входящих в состав ОИ в МКД</t>
  </si>
  <si>
    <t>100 п.м.мусоропровода</t>
  </si>
  <si>
    <t>100 кв.м. S мусороприемных камер</t>
  </si>
  <si>
    <t>100 клапанов</t>
  </si>
  <si>
    <t>дезинфекция всех элементов ствола мусоропровода вручную</t>
  </si>
  <si>
    <t>мойка переносных мусоросборников без шланга</t>
  </si>
  <si>
    <t>100 ед.</t>
  </si>
  <si>
    <t>10 ед.</t>
  </si>
  <si>
    <t>1 куб.м. ТБО</t>
  </si>
  <si>
    <t>4.8</t>
  </si>
  <si>
    <t>протирка пыли с колпаков светильников в помещениях общего пользования</t>
  </si>
  <si>
    <t>мытье и протирка дверей в в помещениях общего пользования</t>
  </si>
  <si>
    <t>100 кв.м. дверей</t>
  </si>
  <si>
    <t>4.10</t>
  </si>
  <si>
    <t>протирка пыли с подоконников  в помещениях общего пользования</t>
  </si>
  <si>
    <t>100 кв.м. подоконников</t>
  </si>
  <si>
    <t>4.11</t>
  </si>
  <si>
    <t>4.12</t>
  </si>
  <si>
    <t>4.13</t>
  </si>
  <si>
    <t>4.14</t>
  </si>
  <si>
    <t>4.15</t>
  </si>
  <si>
    <t>посыпка территории</t>
  </si>
  <si>
    <t>уборка мусороприемных камер , расположенных на I этаже в домах до 10 этажей, окрашенных масляной краской, без шланга</t>
  </si>
  <si>
    <t>100 кв.м. убираемой площади</t>
  </si>
  <si>
    <t xml:space="preserve">подметание лестничных площадок и маршей с предварительным их увлажнением в МКД  до 3-х этажей                                                    </t>
  </si>
  <si>
    <t xml:space="preserve">мытье лестничных площадок и маршей в МКД  до 3-х этажей                                                     </t>
  </si>
  <si>
    <t>4.1</t>
  </si>
  <si>
    <t>4.2</t>
  </si>
  <si>
    <t>4.3</t>
  </si>
  <si>
    <t>4.4</t>
  </si>
  <si>
    <t>4.5</t>
  </si>
  <si>
    <t>100 кв.м. убираемой площади стен</t>
  </si>
  <si>
    <t>4.6</t>
  </si>
  <si>
    <t>4.7</t>
  </si>
  <si>
    <t>обметание пыли с потолков в помещениях общего пользования</t>
  </si>
  <si>
    <t>100 кв.м. потолков</t>
  </si>
  <si>
    <t xml:space="preserve">мытье отопительных приборов (радиаторов)  в помещениях общего пользования        </t>
  </si>
  <si>
    <t>100 кв.м.площади отопительных приборов</t>
  </si>
  <si>
    <t>100 кв.м. окон с одной стороны</t>
  </si>
  <si>
    <t>мытье окон, труднодоступных  для работы, в помещениях общего пользования</t>
  </si>
  <si>
    <t>мытье почтовых ящиков в помещениях общего пользования</t>
  </si>
  <si>
    <t>мытье шкафов для электрощитков и слаботочных устройствв помещениях общего пользования</t>
  </si>
  <si>
    <t>100 кв.м.убираемой площади</t>
  </si>
  <si>
    <t>осмотр внутриквартирных устройств системы центрального отопления, водоснабжения, водоотведения</t>
  </si>
  <si>
    <t>1 квртира</t>
  </si>
  <si>
    <t xml:space="preserve">проверка работоспособности запорной арматуры и очистка фильтров ОДПУ воды, тепла </t>
  </si>
  <si>
    <t>мытье деревянных перил,  чердачных лестниц  в помещениях общего пользования</t>
  </si>
  <si>
    <t>проверка работоспособности общедомовой запорной арматуры  сетей водоснабжения, теплоснабжения</t>
  </si>
  <si>
    <t>100 м.мусоропровода</t>
  </si>
  <si>
    <t>мытье оконных ограждений, радиаторных решеток, металлических перил, чердачных лестниц  в помещениях общего пользования</t>
  </si>
  <si>
    <t xml:space="preserve">100 кв.м.убираемой площади </t>
  </si>
  <si>
    <t>100 кв.м. обрабатываемой S помещений</t>
  </si>
  <si>
    <t xml:space="preserve">мытье стен, окрашенных масляной краской, в помещениях общего пользования, стен лифтов </t>
  </si>
  <si>
    <t>4.9</t>
  </si>
  <si>
    <t>1 здание</t>
  </si>
  <si>
    <t>100 кв.м. площади почтовых ящиков</t>
  </si>
  <si>
    <t xml:space="preserve">подметание лестничных площадок и маршей, кабин лифтов, мест перед разгрузочными камерами  с предварительным их увлажнением в МКД  выше 3-х этажей                                              </t>
  </si>
  <si>
    <t xml:space="preserve">мытье лестничных площадок и маршей, полов кабин лифтов в МКД  выше 3-х этажей                                                     </t>
  </si>
  <si>
    <t>визуальный осмотр ОДПУ воды, тепловой энергии,  проверка наличия и нарушения пломб, снятие и запись показаний в журнал</t>
  </si>
  <si>
    <t>1 ОДПУ</t>
  </si>
  <si>
    <t>регулировка и наладка системы отопления</t>
  </si>
  <si>
    <t>очистка желобов и водосточных воронок от мусора, листьев</t>
  </si>
  <si>
    <t>1 ОДПУ/1 УКУТЭ/1 фильтр</t>
  </si>
  <si>
    <t>2.4.4</t>
  </si>
  <si>
    <t>1.2</t>
  </si>
  <si>
    <t>Работы, выполняемые в зданиях с чердаками и подвалами МКД</t>
  </si>
  <si>
    <t>1.1</t>
  </si>
  <si>
    <t>Работы, выполняемые в отношении всех видов фундаментов МКД</t>
  </si>
  <si>
    <t>1.3.1</t>
  </si>
  <si>
    <t>1.4.1</t>
  </si>
  <si>
    <t>1.4.2</t>
  </si>
  <si>
    <t>1.1.1</t>
  </si>
  <si>
    <t>1.2.1</t>
  </si>
  <si>
    <t>1.7.1</t>
  </si>
  <si>
    <t>1.7.2</t>
  </si>
  <si>
    <t>осмотр и очистка внутридомовой ливневой канализации от мусора, засоров</t>
  </si>
  <si>
    <t>Работы, выполняемые в целях надлежащего содержания оконных и дверных заполнений помещений, относящихся к общему имуществу в МКД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</si>
  <si>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</si>
  <si>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</si>
  <si>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</si>
  <si>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</si>
  <si>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</si>
  <si>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</si>
  <si>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</si>
  <si>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</si>
  <si>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</si>
  <si>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</si>
  <si>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</si>
  <si>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</si>
  <si>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</si>
  <si>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2.5.1</t>
  </si>
  <si>
    <t>2.5.2</t>
  </si>
  <si>
    <t>2.5.3</t>
  </si>
  <si>
    <t>3.1.1</t>
  </si>
  <si>
    <t>3.2.1</t>
  </si>
  <si>
    <t>3.2.2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</si>
  <si>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</si>
  <si>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</si>
  <si>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</si>
  <si>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</si>
  <si>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</si>
  <si>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</si>
  <si>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</si>
  <si>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</si>
  <si>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3.4.2</t>
  </si>
  <si>
    <t>3.4.3</t>
  </si>
  <si>
    <t>3.4.4</t>
  </si>
  <si>
    <t>3.4.5</t>
  </si>
  <si>
    <t>3.5.1</t>
  </si>
  <si>
    <t>100 кг мусора</t>
  </si>
  <si>
    <t>очистка чердаков и подвалов от мусора</t>
  </si>
  <si>
    <t>очистка кровли из штучных материалов от снега, снежных свесов и сосулек с применением механизмов</t>
  </si>
  <si>
    <t>уборка детских и спортивных площадок</t>
  </si>
  <si>
    <t>100 кв м площадок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</si>
  <si>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</si>
  <si>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</si>
  <si>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</si>
  <si>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</si>
  <si>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</si>
  <si>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</si>
  <si>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</si>
  <si>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</si>
  <si>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</si>
  <si>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</si>
  <si>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1.8</t>
  </si>
  <si>
    <t>1.8.1</t>
  </si>
  <si>
    <t>2.3</t>
  </si>
  <si>
    <t>2.3.1</t>
  </si>
  <si>
    <t>2.3.2</t>
  </si>
  <si>
    <t>2.3.3</t>
  </si>
  <si>
    <t>2.3.5</t>
  </si>
  <si>
    <t>2.3.6</t>
  </si>
  <si>
    <t>2.3.7</t>
  </si>
  <si>
    <t>Проведение дератизации, дезинсекции помещений, входящих в состав ОИ МКД, работы по содержанию придомовой территории МКД</t>
  </si>
  <si>
    <t>3.4.6</t>
  </si>
  <si>
    <t>3.4.7</t>
  </si>
  <si>
    <t>прочистка канализационного лежака, стояка</t>
  </si>
  <si>
    <t>1000 кв.м. общ.S осматр.пом.</t>
  </si>
  <si>
    <t>1000 кв.м.общей площади осматр.пом.</t>
  </si>
  <si>
    <t>очистка кровли, козырьков из рулонных материалов от снега, снежных свесов и сосулек</t>
  </si>
  <si>
    <t>100 кв.м. кровли, козырьков</t>
  </si>
  <si>
    <t>1 воронка, отвод</t>
  </si>
  <si>
    <t>осмотр придомовой территории, оборудования детских, спортивных, хозяйственных площадок, расположенных на придомовой территории МКД</t>
  </si>
  <si>
    <t>100 кв.м. осматр.помещений</t>
  </si>
  <si>
    <t>1000 кв.м.общей S</t>
  </si>
  <si>
    <t>осмотр общедомовой системы холодного и горячего водоснабжения, водоотведения в чердачных и подавльных помещениях МКД</t>
  </si>
  <si>
    <t>1 п..м.</t>
  </si>
  <si>
    <t>1 радиаторный блок</t>
  </si>
  <si>
    <t>1 стояк</t>
  </si>
  <si>
    <t>1 п.м.</t>
  </si>
  <si>
    <t>2.3.4.</t>
  </si>
  <si>
    <t>обслуживание систем диспетчеризации и автоматизированной системы коммерческого учета энергии (АСКУЭ) без учета обслуживания серверов</t>
  </si>
  <si>
    <t>2.3.8</t>
  </si>
  <si>
    <t>Стоимость работ и услуг по содержанию общего имущества МКД</t>
  </si>
  <si>
    <t>Наименование работы и услуги по содержанию общего имущества МКД</t>
  </si>
  <si>
    <t>Работы, необходимые для надлежащего содержания несущих и ненесущих конструкций</t>
  </si>
  <si>
    <t>1.3.2</t>
  </si>
  <si>
    <t>проведение технических осмотров и устранение незначительных неисправностей в системе вентиляции в МКД без чердачного помещения</t>
  </si>
  <si>
    <t>проведение технических осмотров и устранение незначительных неисправностей в системе вентиляции в МКД  с теплым, холодным чердачным помещением</t>
  </si>
  <si>
    <t>1 шт.</t>
  </si>
  <si>
    <t>1.5.8</t>
  </si>
  <si>
    <t>трудоемкость работы</t>
  </si>
  <si>
    <t>стоимость на 1 кв м</t>
  </si>
  <si>
    <t>итого</t>
  </si>
  <si>
    <t>всего общая площадь</t>
  </si>
  <si>
    <t>содержание</t>
  </si>
  <si>
    <t>управление</t>
  </si>
  <si>
    <t>2.6</t>
  </si>
  <si>
    <t>восстановительные работы (текущий ремонт) для работоспособности инженерных сетей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</si>
  <si>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</si>
  <si>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управление МКД</t>
  </si>
  <si>
    <t>восстановительные работы по устранению протечек</t>
  </si>
  <si>
    <t>восстановительные работы по конструктивным элементам</t>
  </si>
  <si>
    <t>1.9</t>
  </si>
  <si>
    <t>Работы по обеспечению вывоза отходов</t>
  </si>
  <si>
    <t xml:space="preserve"> Работы, выполняемые в целях надлежащего содержания систем внутридомового газового оборудования в многоквартирном доме</t>
  </si>
  <si>
    <t>2.7</t>
  </si>
  <si>
    <t xml:space="preserve">организация технического обслуживания и ремонта систем контроля загазованности помещений
</t>
  </si>
  <si>
    <t>организация проверки состояния системы внутридомового газового оборудования и ее отдельных элементов в тч диагностика;</t>
  </si>
  <si>
    <t>2.6.1</t>
  </si>
  <si>
    <t>2.6.2</t>
  </si>
  <si>
    <t>текущий ремонт (восстановительные работы в целях восстановления работоспособности)</t>
  </si>
  <si>
    <t>Работы по организации и содержанию мест (площадок) накопления твердых коммунальных отходов, включая обслуживание и очистку мусоропроводов, мусороприемных камер, контейнерных площадок.</t>
  </si>
  <si>
    <t xml:space="preserve"> Работы по обеспечению вывоза, в том числе откачке, жидких бытовых отходов:</t>
  </si>
  <si>
    <t>3.6</t>
  </si>
  <si>
    <t>3.6.1</t>
  </si>
  <si>
    <t>3.6.2</t>
  </si>
  <si>
    <t>3.6.3</t>
  </si>
  <si>
    <t>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водоотведения;</t>
  </si>
  <si>
    <t>вывоз жидких бытовых отходов из дворовых туалетов, находящихся на придомовой территории;</t>
  </si>
  <si>
    <t xml:space="preserve">вывоз бытовых сточных вод из септиков, находящихся на придомовой территории.
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</si>
  <si>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</si>
  <si>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3.7</t>
  </si>
  <si>
    <t>Работы, выполняемые для надлежащего содержания стен, фасадов, внутренней отделки МКД</t>
  </si>
  <si>
    <t>1000 кв.м. осматр.S</t>
  </si>
  <si>
    <t>1000 кв.м. кровли</t>
  </si>
  <si>
    <t>1000 кв.м. полов</t>
  </si>
  <si>
    <t>1000 кв.м.оконных и дверных заполнений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</si>
  <si>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</si>
  <si>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 xml:space="preserve">1000 м2 общей площади жилых помещений </t>
  </si>
  <si>
    <t>Работы, выполняемые в целях надлежащего содержания и ремонта лифта (лифтов) в многоквартирном доме:</t>
  </si>
  <si>
    <t>5</t>
  </si>
  <si>
    <t>5.1</t>
  </si>
  <si>
    <t>5.2</t>
  </si>
  <si>
    <t>обеспечение проведения технического освидетельствования лифта (лифтов), в том числе после замены элементов оборудования.</t>
  </si>
  <si>
    <t>промывка централизованных систем теплоснабжения для удаления накипно-коррозионных отложений</t>
  </si>
  <si>
    <t>100 м трубопровода</t>
  </si>
  <si>
    <t>2.4.5</t>
  </si>
  <si>
    <t>проверка и обеспечение работоспособности устройств защитного отключения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</si>
  <si>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</si>
  <si>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r>
      <t>техническое обслуживание силовых и осветительных установок и внутридомовых электрических сетей (</t>
    </r>
    <r>
      <rPr>
        <sz val="10"/>
        <color rgb="FFFF0000"/>
        <rFont val="Times New Roman"/>
        <family val="1"/>
        <charset val="204"/>
      </rPr>
      <t>ремонт сидит в п.2.7)</t>
    </r>
  </si>
  <si>
    <t>обеспечение проведения осмотров, технического обслуживания и ремонт лифта (лифтов) (в том числе организация системы диспетчерского контроля и обеспечение диспетчерской связи с кабиной лифта и обеспечение проведения аварийного обслуживания лифта);</t>
  </si>
  <si>
    <t>Наименование управляющей компании</t>
  </si>
  <si>
    <t>количество домов по данной категории</t>
  </si>
  <si>
    <t>категория домов</t>
  </si>
  <si>
    <t>адреса домов</t>
  </si>
  <si>
    <t>общая площадь</t>
  </si>
  <si>
    <t>Лермонтова 8, Речная 2,4</t>
  </si>
  <si>
    <t>3.8</t>
  </si>
  <si>
    <t>Восстановительные работы по восстановлению общего имущества на придомовой территории МКД</t>
  </si>
  <si>
    <t xml:space="preserve">уборка газонов средней, сильной засоренности от листьев, сучьев, мусора </t>
  </si>
  <si>
    <t>ИТОГО</t>
  </si>
  <si>
    <r>
      <t>МКД с наружными стенами из кирпича, железобетонных панелей, кровлей из рулонных материалов, БЕЗ ЛИФТОВ, с мусоропроводом  с ЦО с ГВС с ХВС с централизованным водоотведением, БЕЗ ГАЗА (</t>
    </r>
    <r>
      <rPr>
        <b/>
        <sz val="10"/>
        <color theme="1"/>
        <rFont val="Arial"/>
        <family val="2"/>
        <charset val="204"/>
      </rPr>
      <t>группа 6</t>
    </r>
    <r>
      <rPr>
        <sz val="8"/>
        <color theme="1"/>
        <rFont val="Arial"/>
        <family val="2"/>
        <charset val="204"/>
      </rPr>
      <t>)</t>
    </r>
  </si>
  <si>
    <t>Перечень и стоимость работ и услуг по содержанию общего имущества многоквартирных домов, находящихся в управлении                                                                 ООО "КАРАТ"</t>
  </si>
  <si>
    <t>ООО "Карат"</t>
  </si>
  <si>
    <t>Периодичность выполнения работ и оказания услуг</t>
  </si>
  <si>
    <t>2 раза за период</t>
  </si>
  <si>
    <t>по мере необходимости на основании дефектных ведомостей</t>
  </si>
  <si>
    <t>6 раз в неделю</t>
  </si>
  <si>
    <t>12 раз за период</t>
  </si>
  <si>
    <t>2 раз за период</t>
  </si>
  <si>
    <t>1 раз за период</t>
  </si>
  <si>
    <t>248 раз за период</t>
  </si>
  <si>
    <t>120 раз за период</t>
  </si>
  <si>
    <t>60 раз за период</t>
  </si>
  <si>
    <t>20 раз за период</t>
  </si>
  <si>
    <t>128 раз за период</t>
  </si>
  <si>
    <t>36 раз за период</t>
  </si>
  <si>
    <t>по мере необходимости по поступлению заявок</t>
  </si>
  <si>
    <t>на регулярной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</si>
</sst>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</numFmts>
  <fonts count="20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wrapText="1"/>
    </xf>
    <xf numFmtId="0" fontId="4" fillId="0" borderId="0" xfId="0" applyFont="1"/>
    <xf numFmtId="2" fontId="4" fillId="0" borderId="0" xfId="0" applyNumberFormat="1" applyFont="1" applyAlignment="1">
      <alignment wrapText="1"/>
    </xf>
    <xf numFmtId="2" fontId="4" fillId="0" borderId="0" xfId="0" applyNumberFormat="1" applyFont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2" xfId="1" applyFont="1" applyBorder="1"/>
    <xf numFmtId="164" fontId="1" fillId="0" borderId="2" xfId="1" applyFont="1" applyBorder="1"/>
    <xf numFmtId="0" fontId="5" fillId="0" borderId="2" xfId="0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13" fillId="2" borderId="2" xfId="0" applyNumberFormat="1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2" fontId="1" fillId="2" borderId="2" xfId="0" applyNumberFormat="1" applyFont="1" applyFill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2" fontId="0" fillId="2" borderId="2" xfId="0" applyNumberFormat="1" applyFill="1" applyBorder="1" applyAlignment="1">
      <alignment vertical="top"/>
    </xf>
    <xf numFmtId="49" fontId="10" fillId="0" borderId="6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165" fontId="1" fillId="2" borderId="2" xfId="0" applyNumberFormat="1" applyFont="1" applyFill="1" applyBorder="1" applyAlignment="1">
      <alignment vertical="top" wrapText="1"/>
    </xf>
    <xf numFmtId="2" fontId="14" fillId="2" borderId="2" xfId="0" applyNumberFormat="1" applyFont="1" applyFill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5" fontId="1" fillId="0" borderId="2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0" fontId="2" fillId="0" borderId="0" xfId="0" applyFont="1" applyAlignment="1">
      <alignment wrapText="1"/>
    </xf>
    <xf numFmtId="0" fontId="0" fillId="0" borderId="8" xfId="0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/>
    </xf>
    <xf numFmtId="0" fontId="11" fillId="3" borderId="2" xfId="0" applyFont="1" applyFill="1" applyBorder="1" applyAlignment="1">
      <alignment vertical="top" wrapText="1"/>
    </xf>
    <xf numFmtId="165" fontId="16" fillId="3" borderId="4" xfId="0" applyNumberFormat="1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top"/>
    </xf>
    <xf numFmtId="164" fontId="17" fillId="3" borderId="2" xfId="1" applyFont="1" applyFill="1" applyBorder="1" applyAlignment="1">
      <alignment vertical="center" wrapText="1"/>
    </xf>
    <xf numFmtId="164" fontId="16" fillId="3" borderId="8" xfId="1" applyFont="1" applyFill="1" applyBorder="1" applyAlignment="1">
      <alignment vertical="center"/>
    </xf>
    <xf numFmtId="164" fontId="16" fillId="3" borderId="2" xfId="1" applyFont="1" applyFill="1" applyBorder="1" applyAlignment="1">
      <alignment vertical="center"/>
    </xf>
    <xf numFmtId="165" fontId="17" fillId="3" borderId="2" xfId="0" applyNumberFormat="1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2" fontId="14" fillId="0" borderId="2" xfId="0" applyNumberFormat="1" applyFont="1" applyBorder="1" applyAlignment="1">
      <alignment vertical="top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vertical="top"/>
    </xf>
    <xf numFmtId="165" fontId="1" fillId="2" borderId="4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vertical="top" wrapText="1"/>
    </xf>
    <xf numFmtId="0" fontId="18" fillId="3" borderId="2" xfId="0" applyFont="1" applyFill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165" fontId="1" fillId="4" borderId="2" xfId="0" applyNumberFormat="1" applyFon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vertical="top" wrapText="1"/>
    </xf>
    <xf numFmtId="2" fontId="14" fillId="4" borderId="2" xfId="0" applyNumberFormat="1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17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6"/>
  <sheetViews>
    <sheetView tabSelected="1" topLeftCell="A71" zoomScale="90" zoomScaleNormal="90" workbookViewId="0">
      <selection activeCell="E72" sqref="E72"/>
    </sheetView>
  </sheetViews>
  <sheetFormatPr defaultRowHeight="13.2" x14ac:dyDescent="0.25"/>
  <cols>
    <col min="1" max="1" width="4.44140625" customWidth="1"/>
    <col min="2" max="2" width="8.33203125" customWidth="1"/>
    <col min="3" max="3" width="53.6640625" customWidth="1"/>
    <col min="4" max="5" width="10.6640625" customWidth="1"/>
    <col min="6" max="6" width="20.33203125" style="5" customWidth="1"/>
    <col min="7" max="8" width="14" customWidth="1"/>
    <col min="9" max="9" width="11.6640625" customWidth="1"/>
    <col min="10" max="10" width="10.44140625" customWidth="1"/>
    <col min="11" max="11" width="18.33203125" customWidth="1"/>
    <col min="12" max="12" width="9.5546875" bestFit="1" customWidth="1"/>
  </cols>
  <sheetData>
    <row r="2" spans="1:12" ht="54.75" customHeight="1" x14ac:dyDescent="0.3">
      <c r="B2" s="72"/>
      <c r="C2" s="110" t="s">
        <v>302</v>
      </c>
      <c r="D2" s="110"/>
      <c r="E2" s="110"/>
      <c r="F2" s="110"/>
    </row>
    <row r="3" spans="1:12" ht="15.6" customHeight="1" x14ac:dyDescent="0.3">
      <c r="B3" s="72"/>
      <c r="C3" s="1"/>
      <c r="D3" s="1"/>
      <c r="E3" s="1"/>
    </row>
    <row r="4" spans="1:12" ht="22.5" customHeight="1" x14ac:dyDescent="0.3">
      <c r="B4" s="72"/>
      <c r="C4" s="96" t="s">
        <v>291</v>
      </c>
      <c r="D4" s="121" t="s">
        <v>303</v>
      </c>
      <c r="E4" s="121"/>
      <c r="F4" s="122"/>
    </row>
    <row r="5" spans="1:12" ht="78" customHeight="1" x14ac:dyDescent="0.3">
      <c r="B5" s="72"/>
      <c r="C5" s="99" t="s">
        <v>293</v>
      </c>
      <c r="D5" s="123" t="s">
        <v>301</v>
      </c>
      <c r="E5" s="123"/>
      <c r="F5" s="124"/>
    </row>
    <row r="6" spans="1:12" ht="24.75" customHeight="1" x14ac:dyDescent="0.3">
      <c r="B6" s="72"/>
      <c r="C6" s="96" t="s">
        <v>292</v>
      </c>
      <c r="D6" s="121">
        <v>3</v>
      </c>
      <c r="E6" s="121"/>
      <c r="F6" s="122"/>
    </row>
    <row r="7" spans="1:12" ht="24.75" customHeight="1" x14ac:dyDescent="0.3">
      <c r="B7" s="72"/>
      <c r="C7" s="96" t="s">
        <v>294</v>
      </c>
      <c r="D7" s="121" t="s">
        <v>296</v>
      </c>
      <c r="E7" s="121"/>
      <c r="F7" s="122"/>
    </row>
    <row r="8" spans="1:12" ht="24" customHeight="1" x14ac:dyDescent="0.3">
      <c r="B8" s="72"/>
      <c r="C8" s="96" t="s">
        <v>295</v>
      </c>
      <c r="D8" s="121">
        <v>11544.2</v>
      </c>
      <c r="E8" s="121"/>
      <c r="F8" s="122"/>
    </row>
    <row r="9" spans="1:12" ht="12" customHeight="1" x14ac:dyDescent="0.25">
      <c r="A9" t="s">
        <v>72</v>
      </c>
    </row>
    <row r="10" spans="1:12" ht="12" customHeight="1" x14ac:dyDescent="0.25">
      <c r="A10" s="116" t="s">
        <v>35</v>
      </c>
      <c r="B10" s="116" t="s">
        <v>40</v>
      </c>
      <c r="C10" s="116" t="s">
        <v>233</v>
      </c>
      <c r="D10" s="111" t="s">
        <v>36</v>
      </c>
      <c r="E10" s="111" t="s">
        <v>304</v>
      </c>
      <c r="F10" s="119" t="s">
        <v>232</v>
      </c>
      <c r="G10" s="115" t="s">
        <v>240</v>
      </c>
      <c r="H10" s="111" t="s">
        <v>243</v>
      </c>
      <c r="I10" s="113" t="s">
        <v>241</v>
      </c>
    </row>
    <row r="11" spans="1:12" ht="75" customHeight="1" x14ac:dyDescent="0.25">
      <c r="A11" s="117"/>
      <c r="B11" s="117"/>
      <c r="C11" s="117"/>
      <c r="D11" s="118"/>
      <c r="E11" s="112"/>
      <c r="F11" s="120"/>
      <c r="G11" s="115"/>
      <c r="H11" s="112"/>
      <c r="I11" s="114"/>
      <c r="J11" s="1"/>
      <c r="K11" s="1"/>
    </row>
    <row r="12" spans="1:12" ht="40.200000000000003" customHeight="1" x14ac:dyDescent="0.25">
      <c r="A12" s="19">
        <v>1</v>
      </c>
      <c r="B12" s="20">
        <v>1</v>
      </c>
      <c r="C12" s="75" t="s">
        <v>234</v>
      </c>
      <c r="D12" s="75"/>
      <c r="E12" s="75"/>
      <c r="F12" s="85">
        <f>SUM(F13:F39)</f>
        <v>196887.97</v>
      </c>
      <c r="G12" s="86"/>
      <c r="H12" s="87"/>
      <c r="I12" s="85">
        <f>SUM(I13:I39)</f>
        <v>1.4212618313381034</v>
      </c>
      <c r="J12" s="1"/>
      <c r="K12" s="1"/>
    </row>
    <row r="13" spans="1:12" s="16" customFormat="1" ht="23.25" customHeight="1" x14ac:dyDescent="0.25">
      <c r="A13" s="19">
        <v>2</v>
      </c>
      <c r="B13" s="22" t="s">
        <v>145</v>
      </c>
      <c r="C13" s="33" t="s">
        <v>146</v>
      </c>
      <c r="D13" s="33"/>
      <c r="E13" s="33"/>
      <c r="F13" s="74"/>
      <c r="G13" s="23"/>
      <c r="H13" s="23"/>
      <c r="I13" s="24"/>
      <c r="J13" s="15"/>
      <c r="K13" s="15"/>
    </row>
    <row r="14" spans="1:12" ht="24.6" customHeight="1" x14ac:dyDescent="0.25">
      <c r="A14" s="19">
        <v>3</v>
      </c>
      <c r="B14" s="25" t="s">
        <v>150</v>
      </c>
      <c r="C14" s="41" t="s">
        <v>1</v>
      </c>
      <c r="D14" s="26" t="s">
        <v>223</v>
      </c>
      <c r="E14" s="101" t="s">
        <v>305</v>
      </c>
      <c r="F14" s="69">
        <v>3202.29</v>
      </c>
      <c r="G14" s="23"/>
      <c r="H14" s="23">
        <f>D8</f>
        <v>11544.2</v>
      </c>
      <c r="I14" s="27">
        <f>F14/H14/12</f>
        <v>2.3116153566293027E-2</v>
      </c>
      <c r="J14" s="1"/>
      <c r="K14" s="1"/>
    </row>
    <row r="15" spans="1:12" s="16" customFormat="1" ht="19.8" customHeight="1" x14ac:dyDescent="0.25">
      <c r="A15" s="19">
        <v>4</v>
      </c>
      <c r="B15" s="28" t="s">
        <v>143</v>
      </c>
      <c r="C15" s="33" t="s">
        <v>144</v>
      </c>
      <c r="D15" s="33"/>
      <c r="E15" s="33"/>
      <c r="F15" s="74"/>
      <c r="G15" s="23"/>
      <c r="H15" s="23"/>
      <c r="I15" s="27"/>
      <c r="J15" s="15"/>
      <c r="K15" s="15"/>
    </row>
    <row r="16" spans="1:12" s="5" customFormat="1" ht="21.6" customHeight="1" x14ac:dyDescent="0.25">
      <c r="A16" s="19">
        <v>5</v>
      </c>
      <c r="B16" s="25" t="s">
        <v>151</v>
      </c>
      <c r="C16" s="41" t="s">
        <v>189</v>
      </c>
      <c r="D16" s="26" t="s">
        <v>188</v>
      </c>
      <c r="E16" s="101"/>
      <c r="F16" s="69"/>
      <c r="G16" s="29"/>
      <c r="H16" s="29">
        <f>D8</f>
        <v>11544.2</v>
      </c>
      <c r="I16" s="27">
        <f>F16/H16/12</f>
        <v>0</v>
      </c>
      <c r="J16" s="7"/>
      <c r="K16" s="6"/>
      <c r="L16" s="7"/>
    </row>
    <row r="17" spans="1:12" ht="26.25" customHeight="1" x14ac:dyDescent="0.25">
      <c r="A17" s="19">
        <v>6</v>
      </c>
      <c r="B17" s="28" t="s">
        <v>29</v>
      </c>
      <c r="C17" s="33" t="s">
        <v>272</v>
      </c>
      <c r="D17" s="33"/>
      <c r="E17" s="33"/>
      <c r="F17" s="77"/>
      <c r="G17" s="30"/>
      <c r="H17" s="30"/>
      <c r="I17" s="31"/>
      <c r="J17" s="2"/>
      <c r="K17" s="4"/>
      <c r="L17" s="2"/>
    </row>
    <row r="18" spans="1:12" ht="32.4" customHeight="1" x14ac:dyDescent="0.25">
      <c r="A18" s="19">
        <v>7</v>
      </c>
      <c r="B18" s="32" t="s">
        <v>147</v>
      </c>
      <c r="C18" s="33" t="s">
        <v>2</v>
      </c>
      <c r="D18" s="34" t="s">
        <v>217</v>
      </c>
      <c r="E18" s="101" t="s">
        <v>305</v>
      </c>
      <c r="F18" s="69">
        <v>37056.160000000003</v>
      </c>
      <c r="G18" s="30"/>
      <c r="H18" s="30">
        <f>D8</f>
        <v>11544.2</v>
      </c>
      <c r="I18" s="27">
        <f t="shared" ref="I18:I19" si="0">F18/H18/12</f>
        <v>0.26749478814758348</v>
      </c>
      <c r="J18" s="2"/>
      <c r="K18" s="4"/>
      <c r="L18" s="2"/>
    </row>
    <row r="19" spans="1:12" ht="23.25" customHeight="1" x14ac:dyDescent="0.25">
      <c r="A19" s="19">
        <v>8</v>
      </c>
      <c r="B19" s="25" t="s">
        <v>235</v>
      </c>
      <c r="C19" s="41" t="s">
        <v>30</v>
      </c>
      <c r="D19" s="35" t="s">
        <v>273</v>
      </c>
      <c r="E19" s="101" t="s">
        <v>305</v>
      </c>
      <c r="F19" s="69">
        <v>25536.23</v>
      </c>
      <c r="G19" s="30"/>
      <c r="H19" s="30">
        <f>D8</f>
        <v>11544.2</v>
      </c>
      <c r="I19" s="27">
        <f t="shared" si="0"/>
        <v>0.18433665101667215</v>
      </c>
      <c r="J19" s="2"/>
      <c r="K19" s="4"/>
      <c r="L19" s="2"/>
    </row>
    <row r="20" spans="1:12" ht="27.6" customHeight="1" x14ac:dyDescent="0.25">
      <c r="A20" s="19">
        <v>9</v>
      </c>
      <c r="B20" s="28" t="s">
        <v>31</v>
      </c>
      <c r="C20" s="33" t="s">
        <v>32</v>
      </c>
      <c r="D20" s="33"/>
      <c r="E20" s="33"/>
      <c r="F20" s="77"/>
      <c r="G20" s="30"/>
      <c r="H20" s="30"/>
      <c r="I20" s="31"/>
      <c r="J20" s="2"/>
      <c r="K20" s="4"/>
      <c r="L20" s="2"/>
    </row>
    <row r="21" spans="1:12" ht="25.5" customHeight="1" x14ac:dyDescent="0.25">
      <c r="A21" s="19">
        <v>10</v>
      </c>
      <c r="B21" s="25" t="s">
        <v>148</v>
      </c>
      <c r="C21" s="41" t="s">
        <v>33</v>
      </c>
      <c r="D21" s="35" t="s">
        <v>273</v>
      </c>
      <c r="E21" s="101" t="s">
        <v>305</v>
      </c>
      <c r="F21" s="69">
        <v>30952.44</v>
      </c>
      <c r="G21" s="30"/>
      <c r="H21" s="30">
        <v>11544.2</v>
      </c>
      <c r="I21" s="27">
        <f t="shared" ref="I21:I22" si="1">F21/H21/12</f>
        <v>0.22343427868540044</v>
      </c>
      <c r="J21" s="2"/>
      <c r="K21" s="4"/>
      <c r="L21" s="2"/>
    </row>
    <row r="22" spans="1:12" ht="27.75" customHeight="1" x14ac:dyDescent="0.25">
      <c r="A22" s="19">
        <v>11</v>
      </c>
      <c r="B22" s="25" t="s">
        <v>149</v>
      </c>
      <c r="C22" s="38" t="s">
        <v>34</v>
      </c>
      <c r="D22" s="36" t="s">
        <v>273</v>
      </c>
      <c r="E22" s="103"/>
      <c r="F22" s="69"/>
      <c r="G22" s="30"/>
      <c r="H22" s="30">
        <f>D8</f>
        <v>11544.2</v>
      </c>
      <c r="I22" s="27">
        <f t="shared" si="1"/>
        <v>0</v>
      </c>
      <c r="J22" s="2"/>
      <c r="K22" s="4"/>
      <c r="L22" s="2"/>
    </row>
    <row r="23" spans="1:12" ht="33" customHeight="1" x14ac:dyDescent="0.25">
      <c r="A23" s="19">
        <v>12</v>
      </c>
      <c r="B23" s="28" t="s">
        <v>193</v>
      </c>
      <c r="C23" s="33" t="s">
        <v>49</v>
      </c>
      <c r="D23" s="33"/>
      <c r="E23" s="33"/>
      <c r="F23" s="77"/>
      <c r="G23" s="30"/>
      <c r="H23" s="30"/>
      <c r="I23" s="31"/>
      <c r="J23" s="2"/>
      <c r="K23" s="4"/>
      <c r="L23" s="2"/>
    </row>
    <row r="24" spans="1:12" ht="24" customHeight="1" x14ac:dyDescent="0.25">
      <c r="A24" s="19">
        <v>13</v>
      </c>
      <c r="B24" s="25" t="s">
        <v>194</v>
      </c>
      <c r="C24" s="41" t="s">
        <v>50</v>
      </c>
      <c r="D24" s="35" t="s">
        <v>274</v>
      </c>
      <c r="E24" s="101" t="s">
        <v>305</v>
      </c>
      <c r="F24" s="69">
        <v>7785.84</v>
      </c>
      <c r="G24" s="30"/>
      <c r="H24" s="30">
        <f>D8</f>
        <v>11544.2</v>
      </c>
      <c r="I24" s="27">
        <f t="shared" ref="I24:I31" si="2">F24/H24/12</f>
        <v>5.620311498414788E-2</v>
      </c>
      <c r="J24" s="2"/>
      <c r="K24" s="4"/>
      <c r="L24" s="2"/>
    </row>
    <row r="25" spans="1:12" ht="30" customHeight="1" x14ac:dyDescent="0.25">
      <c r="A25" s="19">
        <v>14</v>
      </c>
      <c r="B25" s="25" t="s">
        <v>195</v>
      </c>
      <c r="C25" s="33" t="s">
        <v>51</v>
      </c>
      <c r="D25" s="37" t="s">
        <v>274</v>
      </c>
      <c r="E25" s="102"/>
      <c r="F25" s="69"/>
      <c r="G25" s="30"/>
      <c r="H25" s="30">
        <f>D8</f>
        <v>11544.2</v>
      </c>
      <c r="I25" s="27">
        <f t="shared" si="2"/>
        <v>0</v>
      </c>
      <c r="J25" s="2"/>
      <c r="K25" s="4"/>
      <c r="L25" s="2"/>
    </row>
    <row r="26" spans="1:12" s="5" customFormat="1" ht="24.75" customHeight="1" x14ac:dyDescent="0.25">
      <c r="A26" s="19">
        <v>15</v>
      </c>
      <c r="B26" s="25" t="s">
        <v>196</v>
      </c>
      <c r="C26" s="33" t="s">
        <v>52</v>
      </c>
      <c r="D26" s="37" t="s">
        <v>70</v>
      </c>
      <c r="E26" s="101" t="s">
        <v>305</v>
      </c>
      <c r="F26" s="69">
        <v>13176.19</v>
      </c>
      <c r="G26" s="29"/>
      <c r="H26" s="29">
        <f>D8</f>
        <v>11544.2</v>
      </c>
      <c r="I26" s="27">
        <f t="shared" si="2"/>
        <v>9.5114068825326428E-2</v>
      </c>
      <c r="J26" s="7"/>
      <c r="K26" s="6"/>
      <c r="L26" s="7"/>
    </row>
    <row r="27" spans="1:12" s="5" customFormat="1" ht="22.5" customHeight="1" x14ac:dyDescent="0.25">
      <c r="A27" s="19">
        <v>16</v>
      </c>
      <c r="B27" s="25" t="s">
        <v>197</v>
      </c>
      <c r="C27" s="38" t="s">
        <v>140</v>
      </c>
      <c r="D27" s="36" t="s">
        <v>225</v>
      </c>
      <c r="E27" s="101" t="s">
        <v>305</v>
      </c>
      <c r="F27" s="69">
        <v>784.32</v>
      </c>
      <c r="G27" s="29"/>
      <c r="H27" s="29">
        <f>D8</f>
        <v>11544.2</v>
      </c>
      <c r="I27" s="27">
        <f t="shared" si="2"/>
        <v>5.6617175724606303E-3</v>
      </c>
      <c r="J27" s="7"/>
      <c r="K27" s="6"/>
      <c r="L27" s="7"/>
    </row>
    <row r="28" spans="1:12" s="5" customFormat="1" ht="36.75" customHeight="1" x14ac:dyDescent="0.25">
      <c r="A28" s="19">
        <v>17</v>
      </c>
      <c r="B28" s="25" t="s">
        <v>198</v>
      </c>
      <c r="C28" s="38" t="s">
        <v>218</v>
      </c>
      <c r="D28" s="37" t="s">
        <v>219</v>
      </c>
      <c r="E28" s="102"/>
      <c r="F28" s="69"/>
      <c r="G28" s="29"/>
      <c r="H28" s="29">
        <f>D8</f>
        <v>11544.2</v>
      </c>
      <c r="I28" s="27">
        <f t="shared" si="2"/>
        <v>0</v>
      </c>
      <c r="J28" s="7"/>
      <c r="K28" s="6"/>
      <c r="L28" s="7"/>
    </row>
    <row r="29" spans="1:12" s="5" customFormat="1" ht="32.25" customHeight="1" x14ac:dyDescent="0.25">
      <c r="A29" s="19">
        <v>18</v>
      </c>
      <c r="B29" s="25" t="s">
        <v>199</v>
      </c>
      <c r="C29" s="38" t="s">
        <v>190</v>
      </c>
      <c r="D29" s="37" t="s">
        <v>70</v>
      </c>
      <c r="E29" s="102"/>
      <c r="F29" s="69"/>
      <c r="G29" s="29"/>
      <c r="H29" s="29">
        <f>D8</f>
        <v>11544.2</v>
      </c>
      <c r="I29" s="27">
        <f t="shared" si="2"/>
        <v>0</v>
      </c>
      <c r="J29" s="7"/>
      <c r="K29" s="6"/>
      <c r="L29" s="7"/>
    </row>
    <row r="30" spans="1:12" s="5" customFormat="1" ht="30.75" customHeight="1" x14ac:dyDescent="0.25">
      <c r="A30" s="19">
        <v>19</v>
      </c>
      <c r="B30" s="25" t="s">
        <v>200</v>
      </c>
      <c r="C30" s="38" t="s">
        <v>154</v>
      </c>
      <c r="D30" s="36" t="s">
        <v>220</v>
      </c>
      <c r="E30" s="103"/>
      <c r="F30" s="69"/>
      <c r="G30" s="29"/>
      <c r="H30" s="29">
        <f>D8</f>
        <v>11544.2</v>
      </c>
      <c r="I30" s="27">
        <f t="shared" si="2"/>
        <v>0</v>
      </c>
      <c r="J30" s="7"/>
      <c r="K30" s="6"/>
      <c r="L30" s="7"/>
    </row>
    <row r="31" spans="1:12" s="5" customFormat="1" ht="30.75" customHeight="1" x14ac:dyDescent="0.25">
      <c r="A31" s="19">
        <v>20</v>
      </c>
      <c r="B31" s="22" t="s">
        <v>239</v>
      </c>
      <c r="C31" s="97" t="s">
        <v>250</v>
      </c>
      <c r="D31" s="37" t="s">
        <v>70</v>
      </c>
      <c r="E31" s="37"/>
      <c r="F31" s="106"/>
      <c r="G31" s="107"/>
      <c r="H31" s="107">
        <f>D8</f>
        <v>11544.2</v>
      </c>
      <c r="I31" s="108">
        <f t="shared" si="2"/>
        <v>0</v>
      </c>
      <c r="J31" s="7"/>
      <c r="K31" s="6"/>
      <c r="L31" s="7"/>
    </row>
    <row r="32" spans="1:12" ht="33" customHeight="1" x14ac:dyDescent="0.25">
      <c r="A32" s="19">
        <v>21</v>
      </c>
      <c r="B32" s="28" t="s">
        <v>201</v>
      </c>
      <c r="C32" s="33" t="s">
        <v>53</v>
      </c>
      <c r="D32" s="33"/>
      <c r="E32" s="33"/>
      <c r="F32" s="77"/>
      <c r="G32" s="30"/>
      <c r="H32" s="30"/>
      <c r="I32" s="31"/>
      <c r="J32" s="2"/>
      <c r="K32" s="4"/>
      <c r="L32" s="2"/>
    </row>
    <row r="33" spans="1:12" ht="21" customHeight="1" x14ac:dyDescent="0.25">
      <c r="A33" s="19">
        <v>22</v>
      </c>
      <c r="B33" s="25" t="s">
        <v>202</v>
      </c>
      <c r="C33" s="40" t="s">
        <v>47</v>
      </c>
      <c r="D33" s="36" t="s">
        <v>216</v>
      </c>
      <c r="E33" s="104"/>
      <c r="F33" s="71"/>
      <c r="G33" s="31"/>
      <c r="H33" s="31">
        <f>D8</f>
        <v>11544.2</v>
      </c>
      <c r="I33" s="27">
        <f>F33/H33/12</f>
        <v>0</v>
      </c>
      <c r="J33" s="4"/>
      <c r="K33" s="4"/>
      <c r="L33" s="2"/>
    </row>
    <row r="34" spans="1:12" ht="31.5" customHeight="1" x14ac:dyDescent="0.25">
      <c r="A34" s="19">
        <v>23</v>
      </c>
      <c r="B34" s="28" t="s">
        <v>48</v>
      </c>
      <c r="C34" s="33" t="s">
        <v>54</v>
      </c>
      <c r="D34" s="33"/>
      <c r="E34" s="33"/>
      <c r="F34" s="77"/>
      <c r="G34" s="31"/>
      <c r="H34" s="27"/>
      <c r="I34" s="31"/>
      <c r="J34" s="4"/>
      <c r="K34" s="4"/>
      <c r="L34" s="2"/>
    </row>
    <row r="35" spans="1:12" ht="24.75" customHeight="1" x14ac:dyDescent="0.25">
      <c r="A35" s="19">
        <v>24</v>
      </c>
      <c r="B35" s="25" t="s">
        <v>152</v>
      </c>
      <c r="C35" s="41" t="s">
        <v>55</v>
      </c>
      <c r="D35" s="35" t="s">
        <v>275</v>
      </c>
      <c r="E35" s="102" t="s">
        <v>305</v>
      </c>
      <c r="F35" s="69">
        <v>13922.38</v>
      </c>
      <c r="G35" s="31"/>
      <c r="H35" s="31">
        <f>D8</f>
        <v>11544.2</v>
      </c>
      <c r="I35" s="27">
        <f t="shared" ref="I35:I36" si="3">F35/H35/12</f>
        <v>0.10050053995368524</v>
      </c>
      <c r="J35" s="4"/>
      <c r="K35" s="4"/>
      <c r="L35" s="2"/>
    </row>
    <row r="36" spans="1:12" ht="24" customHeight="1" x14ac:dyDescent="0.25">
      <c r="A36" s="19">
        <v>25</v>
      </c>
      <c r="B36" s="25" t="s">
        <v>153</v>
      </c>
      <c r="C36" s="33" t="s">
        <v>56</v>
      </c>
      <c r="D36" s="35" t="s">
        <v>275</v>
      </c>
      <c r="E36" s="102"/>
      <c r="F36" s="69"/>
      <c r="G36" s="31"/>
      <c r="H36" s="31">
        <f>D8</f>
        <v>11544.2</v>
      </c>
      <c r="I36" s="27">
        <f t="shared" si="3"/>
        <v>0</v>
      </c>
      <c r="J36" s="4"/>
      <c r="K36" s="4"/>
      <c r="L36" s="2"/>
    </row>
    <row r="37" spans="1:12" ht="27.75" customHeight="1" x14ac:dyDescent="0.25">
      <c r="A37" s="19">
        <v>26</v>
      </c>
      <c r="B37" s="28" t="s">
        <v>203</v>
      </c>
      <c r="C37" s="33" t="s">
        <v>155</v>
      </c>
      <c r="D37" s="33"/>
      <c r="E37" s="33"/>
      <c r="F37" s="77"/>
      <c r="G37" s="31"/>
      <c r="H37" s="31"/>
      <c r="I37" s="31"/>
      <c r="J37" s="4"/>
      <c r="K37" s="4"/>
      <c r="L37" s="2"/>
    </row>
    <row r="38" spans="1:12" s="5" customFormat="1" ht="30" customHeight="1" x14ac:dyDescent="0.25">
      <c r="A38" s="19">
        <v>27</v>
      </c>
      <c r="B38" s="25" t="s">
        <v>204</v>
      </c>
      <c r="C38" s="33" t="s">
        <v>57</v>
      </c>
      <c r="D38" s="42" t="s">
        <v>276</v>
      </c>
      <c r="E38" s="44" t="s">
        <v>305</v>
      </c>
      <c r="F38" s="70">
        <v>27792.12</v>
      </c>
      <c r="G38" s="43"/>
      <c r="H38" s="43">
        <f>D8</f>
        <v>11544.2</v>
      </c>
      <c r="I38" s="27">
        <f t="shared" ref="I38:I39" si="4">F38/H38/12</f>
        <v>0.2006210911106876</v>
      </c>
      <c r="J38" s="6"/>
      <c r="K38" s="6"/>
      <c r="L38" s="7"/>
    </row>
    <row r="39" spans="1:12" s="5" customFormat="1" ht="35.25" customHeight="1" x14ac:dyDescent="0.25">
      <c r="A39" s="19">
        <v>28</v>
      </c>
      <c r="B39" s="22" t="s">
        <v>252</v>
      </c>
      <c r="C39" s="97" t="s">
        <v>251</v>
      </c>
      <c r="D39" s="44"/>
      <c r="E39" s="44" t="s">
        <v>306</v>
      </c>
      <c r="F39" s="95">
        <v>36680</v>
      </c>
      <c r="G39" s="39"/>
      <c r="H39" s="68">
        <f>D8</f>
        <v>11544.2</v>
      </c>
      <c r="I39" s="27">
        <f t="shared" si="4"/>
        <v>0.26477942747584643</v>
      </c>
      <c r="J39" s="6"/>
      <c r="K39" s="6"/>
      <c r="L39" s="7"/>
    </row>
    <row r="40" spans="1:12" ht="58.5" customHeight="1" x14ac:dyDescent="0.25">
      <c r="A40" s="19">
        <v>29</v>
      </c>
      <c r="B40" s="20" t="s">
        <v>12</v>
      </c>
      <c r="C40" s="75" t="s">
        <v>43</v>
      </c>
      <c r="D40" s="75"/>
      <c r="E40" s="75"/>
      <c r="F40" s="85">
        <f>SUM(F41:F76)</f>
        <v>1279937.69</v>
      </c>
      <c r="G40" s="86"/>
      <c r="H40" s="87"/>
      <c r="I40" s="85">
        <f>SUM(I41:I76)</f>
        <v>9.2393993664928402</v>
      </c>
      <c r="J40" s="4"/>
      <c r="K40" s="4"/>
      <c r="L40" s="2"/>
    </row>
    <row r="41" spans="1:12" s="16" customFormat="1" ht="28.5" customHeight="1" x14ac:dyDescent="0.25">
      <c r="A41" s="19">
        <v>30</v>
      </c>
      <c r="B41" s="28" t="s">
        <v>60</v>
      </c>
      <c r="C41" s="33" t="s">
        <v>61</v>
      </c>
      <c r="D41" s="33"/>
      <c r="E41" s="33"/>
      <c r="F41" s="74"/>
      <c r="G41" s="27"/>
      <c r="H41" s="27"/>
      <c r="I41" s="27"/>
      <c r="J41" s="11"/>
      <c r="K41" s="11"/>
      <c r="L41" s="3"/>
    </row>
    <row r="42" spans="1:12" ht="34.5" customHeight="1" x14ac:dyDescent="0.25">
      <c r="A42" s="19">
        <v>31</v>
      </c>
      <c r="B42" s="25" t="s">
        <v>156</v>
      </c>
      <c r="C42" s="41" t="s">
        <v>62</v>
      </c>
      <c r="D42" s="35" t="s">
        <v>80</v>
      </c>
      <c r="E42" s="102" t="s">
        <v>307</v>
      </c>
      <c r="F42" s="69">
        <v>28923.25</v>
      </c>
      <c r="G42" s="31"/>
      <c r="H42" s="31">
        <f>D8</f>
        <v>11544.2</v>
      </c>
      <c r="I42" s="27">
        <f t="shared" ref="I42:I49" si="5">F42/H42/12</f>
        <v>0.20878630250111166</v>
      </c>
      <c r="J42" s="4"/>
      <c r="K42" s="4"/>
      <c r="L42" s="2"/>
    </row>
    <row r="43" spans="1:12" ht="41.25" customHeight="1" x14ac:dyDescent="0.25">
      <c r="A43" s="19">
        <v>32</v>
      </c>
      <c r="B43" s="25" t="s">
        <v>157</v>
      </c>
      <c r="C43" s="33" t="s">
        <v>63</v>
      </c>
      <c r="D43" s="37" t="s">
        <v>87</v>
      </c>
      <c r="E43" s="102" t="s">
        <v>307</v>
      </c>
      <c r="F43" s="69">
        <v>208992.14</v>
      </c>
      <c r="G43" s="31"/>
      <c r="H43" s="31">
        <f>D8</f>
        <v>11544.2</v>
      </c>
      <c r="I43" s="27">
        <f t="shared" si="5"/>
        <v>1.508637382119737</v>
      </c>
      <c r="J43" s="4"/>
      <c r="K43" s="4"/>
      <c r="L43" s="2"/>
    </row>
    <row r="44" spans="1:12" ht="38.25" customHeight="1" x14ac:dyDescent="0.25">
      <c r="A44" s="19">
        <v>33</v>
      </c>
      <c r="B44" s="25" t="s">
        <v>158</v>
      </c>
      <c r="C44" s="45" t="s">
        <v>64</v>
      </c>
      <c r="D44" s="37" t="s">
        <v>81</v>
      </c>
      <c r="E44" s="102" t="s">
        <v>307</v>
      </c>
      <c r="F44" s="100">
        <f>6892.04+30267.17</f>
        <v>37159.21</v>
      </c>
      <c r="G44" s="31"/>
      <c r="H44" s="31">
        <f>D8</f>
        <v>11544.2</v>
      </c>
      <c r="I44" s="27">
        <f t="shared" si="5"/>
        <v>0.26823866819124176</v>
      </c>
      <c r="J44" s="4"/>
      <c r="K44" s="4"/>
      <c r="L44" s="2"/>
    </row>
    <row r="45" spans="1:12" ht="36.75" customHeight="1" x14ac:dyDescent="0.25">
      <c r="A45" s="19">
        <v>34</v>
      </c>
      <c r="B45" s="25" t="s">
        <v>159</v>
      </c>
      <c r="C45" s="33" t="s">
        <v>101</v>
      </c>
      <c r="D45" s="37" t="s">
        <v>81</v>
      </c>
      <c r="E45" s="102" t="s">
        <v>307</v>
      </c>
      <c r="F45" s="69">
        <v>87483.41</v>
      </c>
      <c r="G45" s="31"/>
      <c r="H45" s="31">
        <f>D8</f>
        <v>11544.2</v>
      </c>
      <c r="I45" s="27">
        <f t="shared" si="5"/>
        <v>0.63151055652766463</v>
      </c>
      <c r="J45" s="4"/>
      <c r="K45" s="4"/>
      <c r="L45" s="2"/>
    </row>
    <row r="46" spans="1:12" ht="32.25" customHeight="1" x14ac:dyDescent="0.25">
      <c r="A46" s="19">
        <v>35</v>
      </c>
      <c r="B46" s="25" t="s">
        <v>160</v>
      </c>
      <c r="C46" s="33" t="s">
        <v>65</v>
      </c>
      <c r="D46" s="37" t="s">
        <v>82</v>
      </c>
      <c r="E46" s="102" t="s">
        <v>307</v>
      </c>
      <c r="F46" s="69">
        <v>76009.440000000002</v>
      </c>
      <c r="G46" s="31"/>
      <c r="H46" s="31">
        <f>D8</f>
        <v>11544.2</v>
      </c>
      <c r="I46" s="27">
        <f t="shared" si="5"/>
        <v>0.54868418773063532</v>
      </c>
      <c r="J46" s="4"/>
      <c r="K46" s="4"/>
      <c r="L46" s="2"/>
    </row>
    <row r="47" spans="1:12" ht="35.25" customHeight="1" x14ac:dyDescent="0.25">
      <c r="A47" s="19">
        <v>36</v>
      </c>
      <c r="B47" s="25" t="s">
        <v>161</v>
      </c>
      <c r="C47" s="33" t="s">
        <v>83</v>
      </c>
      <c r="D47" s="35" t="s">
        <v>127</v>
      </c>
      <c r="E47" s="102" t="s">
        <v>308</v>
      </c>
      <c r="F47" s="69">
        <v>34830.89</v>
      </c>
      <c r="G47" s="31"/>
      <c r="H47" s="31">
        <f>D8</f>
        <v>11544.2</v>
      </c>
      <c r="I47" s="27">
        <f t="shared" si="5"/>
        <v>0.25143138257017955</v>
      </c>
      <c r="J47" s="4"/>
      <c r="K47" s="4"/>
      <c r="L47" s="2"/>
    </row>
    <row r="48" spans="1:12" ht="27.75" customHeight="1" x14ac:dyDescent="0.25">
      <c r="A48" s="19">
        <v>37</v>
      </c>
      <c r="B48" s="25" t="s">
        <v>162</v>
      </c>
      <c r="C48" s="33" t="s">
        <v>84</v>
      </c>
      <c r="D48" s="37" t="s">
        <v>85</v>
      </c>
      <c r="E48" s="102" t="s">
        <v>308</v>
      </c>
      <c r="F48" s="69">
        <v>19643.830000000002</v>
      </c>
      <c r="G48" s="31"/>
      <c r="H48" s="31">
        <f>D8</f>
        <v>11544.2</v>
      </c>
      <c r="I48" s="27">
        <f t="shared" si="5"/>
        <v>0.14180158290165915</v>
      </c>
      <c r="J48" s="4"/>
      <c r="K48" s="4"/>
      <c r="L48" s="2"/>
    </row>
    <row r="49" spans="1:12" ht="22.5" customHeight="1" x14ac:dyDescent="0.25">
      <c r="A49" s="19">
        <v>38</v>
      </c>
      <c r="B49" s="25" t="s">
        <v>163</v>
      </c>
      <c r="C49" s="38" t="s">
        <v>66</v>
      </c>
      <c r="D49" s="36" t="s">
        <v>86</v>
      </c>
      <c r="E49" s="103" t="s">
        <v>308</v>
      </c>
      <c r="F49" s="69">
        <v>3333.25</v>
      </c>
      <c r="G49" s="31"/>
      <c r="H49" s="31">
        <f>D8</f>
        <v>11544.2</v>
      </c>
      <c r="I49" s="27">
        <f t="shared" si="5"/>
        <v>2.4061505633420535E-2</v>
      </c>
      <c r="J49" s="4"/>
      <c r="K49" s="4"/>
      <c r="L49" s="2"/>
    </row>
    <row r="50" spans="1:12" ht="28.5" customHeight="1" x14ac:dyDescent="0.25">
      <c r="A50" s="19">
        <v>39</v>
      </c>
      <c r="B50" s="28" t="s">
        <v>24</v>
      </c>
      <c r="C50" s="33" t="s">
        <v>25</v>
      </c>
      <c r="D50" s="33"/>
      <c r="E50" s="37"/>
      <c r="F50" s="77"/>
      <c r="G50" s="31"/>
      <c r="H50" s="31"/>
      <c r="I50" s="31"/>
      <c r="J50" s="4"/>
      <c r="K50" s="4"/>
      <c r="L50" s="2"/>
    </row>
    <row r="51" spans="1:12" ht="28.5" customHeight="1" x14ac:dyDescent="0.25">
      <c r="A51" s="19">
        <v>40</v>
      </c>
      <c r="B51" s="25" t="s">
        <v>164</v>
      </c>
      <c r="C51" s="41" t="s">
        <v>26</v>
      </c>
      <c r="D51" s="35" t="s">
        <v>76</v>
      </c>
      <c r="E51" s="102"/>
      <c r="F51" s="69"/>
      <c r="G51" s="31"/>
      <c r="H51" s="31">
        <f>D8</f>
        <v>11544.2</v>
      </c>
      <c r="I51" s="27">
        <f t="shared" ref="I51:I53" si="6">F51/H51/12</f>
        <v>0</v>
      </c>
      <c r="J51" s="4"/>
      <c r="K51" s="4"/>
      <c r="L51" s="2"/>
    </row>
    <row r="52" spans="1:12" ht="40.799999999999997" customHeight="1" x14ac:dyDescent="0.25">
      <c r="A52" s="19">
        <v>41</v>
      </c>
      <c r="B52" s="25" t="s">
        <v>165</v>
      </c>
      <c r="C52" s="38" t="s">
        <v>236</v>
      </c>
      <c r="D52" s="36" t="s">
        <v>77</v>
      </c>
      <c r="E52" s="103"/>
      <c r="F52" s="69"/>
      <c r="G52" s="31"/>
      <c r="H52" s="31">
        <f>D8</f>
        <v>11544.2</v>
      </c>
      <c r="I52" s="27">
        <f t="shared" si="6"/>
        <v>0</v>
      </c>
      <c r="J52" s="4"/>
      <c r="K52" s="4"/>
      <c r="L52" s="2"/>
    </row>
    <row r="53" spans="1:12" ht="41.25" customHeight="1" x14ac:dyDescent="0.25">
      <c r="A53" s="19">
        <v>42</v>
      </c>
      <c r="B53" s="25" t="s">
        <v>166</v>
      </c>
      <c r="C53" s="38" t="s">
        <v>237</v>
      </c>
      <c r="D53" s="36" t="s">
        <v>77</v>
      </c>
      <c r="E53" s="103" t="s">
        <v>310</v>
      </c>
      <c r="F53" s="69">
        <v>34486.230000000003</v>
      </c>
      <c r="G53" s="31"/>
      <c r="H53" s="31">
        <f>D8</f>
        <v>11544.2</v>
      </c>
      <c r="I53" s="27">
        <f t="shared" si="6"/>
        <v>0.24894340881135116</v>
      </c>
      <c r="J53" s="4"/>
      <c r="K53" s="4"/>
      <c r="L53" s="2"/>
    </row>
    <row r="54" spans="1:12" s="16" customFormat="1" ht="43.5" customHeight="1" x14ac:dyDescent="0.25">
      <c r="A54" s="19">
        <v>43</v>
      </c>
      <c r="B54" s="28" t="s">
        <v>205</v>
      </c>
      <c r="C54" s="33" t="s">
        <v>14</v>
      </c>
      <c r="D54" s="33"/>
      <c r="E54" s="37"/>
      <c r="F54" s="74"/>
      <c r="G54" s="27"/>
      <c r="H54" s="27"/>
      <c r="I54" s="27"/>
      <c r="J54" s="11"/>
      <c r="K54" s="11"/>
      <c r="L54" s="3"/>
    </row>
    <row r="55" spans="1:12" s="5" customFormat="1" ht="41.25" customHeight="1" x14ac:dyDescent="0.25">
      <c r="A55" s="19">
        <v>44</v>
      </c>
      <c r="B55" s="22" t="s">
        <v>206</v>
      </c>
      <c r="C55" s="41" t="s">
        <v>224</v>
      </c>
      <c r="D55" s="35" t="s">
        <v>71</v>
      </c>
      <c r="E55" s="102" t="s">
        <v>305</v>
      </c>
      <c r="F55" s="69">
        <v>101114.77</v>
      </c>
      <c r="G55" s="46"/>
      <c r="H55" s="46">
        <f>D8</f>
        <v>11544.2</v>
      </c>
      <c r="I55" s="27">
        <f t="shared" ref="I55:I76" si="7">F55/H55/12</f>
        <v>0.72991033015136031</v>
      </c>
      <c r="J55" s="6"/>
      <c r="K55" s="6"/>
      <c r="L55" s="7"/>
    </row>
    <row r="56" spans="1:12" ht="33.75" customHeight="1" x14ac:dyDescent="0.25">
      <c r="A56" s="19">
        <v>45</v>
      </c>
      <c r="B56" s="47" t="s">
        <v>207</v>
      </c>
      <c r="C56" s="33" t="s">
        <v>122</v>
      </c>
      <c r="D56" s="37" t="s">
        <v>123</v>
      </c>
      <c r="E56" s="102" t="s">
        <v>305</v>
      </c>
      <c r="F56" s="69">
        <v>92616.320000000007</v>
      </c>
      <c r="G56" s="31"/>
      <c r="H56" s="31">
        <f>D8</f>
        <v>11544.2</v>
      </c>
      <c r="I56" s="27">
        <f t="shared" si="7"/>
        <v>0.66856314570664643</v>
      </c>
      <c r="J56" s="4"/>
      <c r="K56" s="4"/>
      <c r="L56" s="2"/>
    </row>
    <row r="57" spans="1:12" s="5" customFormat="1" ht="31.8" customHeight="1" x14ac:dyDescent="0.25">
      <c r="A57" s="19">
        <v>46</v>
      </c>
      <c r="B57" s="25" t="s">
        <v>208</v>
      </c>
      <c r="C57" s="97" t="s">
        <v>137</v>
      </c>
      <c r="D57" s="37" t="s">
        <v>138</v>
      </c>
      <c r="E57" s="102" t="s">
        <v>305</v>
      </c>
      <c r="F57" s="100">
        <v>5449.59</v>
      </c>
      <c r="G57" s="46"/>
      <c r="H57" s="46">
        <f>D8</f>
        <v>11544.2</v>
      </c>
      <c r="I57" s="27">
        <f t="shared" si="7"/>
        <v>3.9338585610089911E-2</v>
      </c>
      <c r="J57" s="6"/>
      <c r="K57" s="6"/>
      <c r="L57" s="7"/>
    </row>
    <row r="58" spans="1:12" s="5" customFormat="1" ht="44.25" customHeight="1" x14ac:dyDescent="0.25">
      <c r="A58" s="19">
        <v>47</v>
      </c>
      <c r="B58" s="25" t="s">
        <v>229</v>
      </c>
      <c r="C58" s="33" t="s">
        <v>230</v>
      </c>
      <c r="D58" s="37" t="s">
        <v>138</v>
      </c>
      <c r="E58" s="102" t="s">
        <v>305</v>
      </c>
      <c r="F58" s="69">
        <v>16827.990000000002</v>
      </c>
      <c r="G58" s="46"/>
      <c r="H58" s="46">
        <f>D8</f>
        <v>11544.2</v>
      </c>
      <c r="I58" s="27">
        <f t="shared" si="7"/>
        <v>0.12147506973198663</v>
      </c>
      <c r="J58" s="6"/>
      <c r="K58" s="6"/>
      <c r="L58" s="7"/>
    </row>
    <row r="59" spans="1:12" s="5" customFormat="1" ht="34.5" customHeight="1" x14ac:dyDescent="0.25">
      <c r="A59" s="19">
        <v>48</v>
      </c>
      <c r="B59" s="25" t="s">
        <v>209</v>
      </c>
      <c r="C59" s="33" t="s">
        <v>124</v>
      </c>
      <c r="D59" s="37" t="s">
        <v>141</v>
      </c>
      <c r="E59" s="102" t="s">
        <v>305</v>
      </c>
      <c r="F59" s="69"/>
      <c r="G59" s="46"/>
      <c r="H59" s="46">
        <f>D8</f>
        <v>11544.2</v>
      </c>
      <c r="I59" s="27">
        <f t="shared" si="7"/>
        <v>0</v>
      </c>
      <c r="J59" s="6"/>
      <c r="K59" s="6"/>
      <c r="L59" s="7"/>
    </row>
    <row r="60" spans="1:12" s="5" customFormat="1" ht="28.5" customHeight="1" x14ac:dyDescent="0.25">
      <c r="A60" s="19">
        <v>49</v>
      </c>
      <c r="B60" s="25" t="s">
        <v>210</v>
      </c>
      <c r="C60" s="33" t="s">
        <v>126</v>
      </c>
      <c r="D60" s="37" t="s">
        <v>238</v>
      </c>
      <c r="E60" s="102" t="s">
        <v>305</v>
      </c>
      <c r="F60" s="69"/>
      <c r="G60" s="46"/>
      <c r="H60" s="46">
        <f>D8</f>
        <v>11544.2</v>
      </c>
      <c r="I60" s="27">
        <f t="shared" si="7"/>
        <v>0</v>
      </c>
      <c r="J60" s="6"/>
      <c r="K60" s="6"/>
      <c r="L60" s="7"/>
    </row>
    <row r="61" spans="1:12" s="5" customFormat="1" ht="23.25" customHeight="1" x14ac:dyDescent="0.25">
      <c r="A61" s="19">
        <v>50</v>
      </c>
      <c r="B61" s="25" t="s">
        <v>211</v>
      </c>
      <c r="C61" s="41" t="s">
        <v>27</v>
      </c>
      <c r="D61" s="35" t="s">
        <v>44</v>
      </c>
      <c r="E61" s="102" t="s">
        <v>310</v>
      </c>
      <c r="F61" s="69">
        <v>34486.230000000003</v>
      </c>
      <c r="G61" s="46"/>
      <c r="H61" s="46">
        <f>D8</f>
        <v>11544.2</v>
      </c>
      <c r="I61" s="27">
        <f t="shared" si="7"/>
        <v>0.24894340881135116</v>
      </c>
      <c r="J61" s="6"/>
      <c r="K61" s="6"/>
      <c r="L61" s="7"/>
    </row>
    <row r="62" spans="1:12" ht="23.25" customHeight="1" x14ac:dyDescent="0.25">
      <c r="A62" s="19">
        <v>51</v>
      </c>
      <c r="B62" s="32" t="s">
        <v>231</v>
      </c>
      <c r="C62" s="38" t="s">
        <v>215</v>
      </c>
      <c r="D62" s="48" t="s">
        <v>228</v>
      </c>
      <c r="E62" s="103" t="s">
        <v>310</v>
      </c>
      <c r="F62" s="69">
        <v>26939.73</v>
      </c>
      <c r="G62" s="31"/>
      <c r="H62" s="31">
        <f>D8</f>
        <v>11544.2</v>
      </c>
      <c r="I62" s="27">
        <f t="shared" si="7"/>
        <v>0.19446800124737962</v>
      </c>
      <c r="J62" s="4"/>
      <c r="K62" s="4"/>
      <c r="L62" s="2"/>
    </row>
    <row r="63" spans="1:12" ht="43.2" customHeight="1" x14ac:dyDescent="0.25">
      <c r="A63" s="19">
        <v>52</v>
      </c>
      <c r="B63" s="28" t="s">
        <v>13</v>
      </c>
      <c r="C63" s="33" t="s">
        <v>16</v>
      </c>
      <c r="D63" s="33"/>
      <c r="E63" s="37"/>
      <c r="F63" s="77"/>
      <c r="G63" s="31"/>
      <c r="H63" s="31"/>
      <c r="I63" s="31"/>
      <c r="J63" s="4"/>
      <c r="K63" s="4"/>
      <c r="L63" s="2"/>
    </row>
    <row r="64" spans="1:12" ht="35.25" customHeight="1" x14ac:dyDescent="0.25">
      <c r="A64" s="19">
        <v>53</v>
      </c>
      <c r="B64" s="25" t="s">
        <v>167</v>
      </c>
      <c r="C64" s="33" t="s">
        <v>68</v>
      </c>
      <c r="D64" s="34" t="s">
        <v>222</v>
      </c>
      <c r="E64" s="101" t="s">
        <v>305</v>
      </c>
      <c r="F64" s="69">
        <v>10621.87</v>
      </c>
      <c r="G64" s="31"/>
      <c r="H64" s="31">
        <f>D8</f>
        <v>11544.2</v>
      </c>
      <c r="I64" s="27">
        <f t="shared" si="7"/>
        <v>7.6675372337046591E-2</v>
      </c>
      <c r="J64" s="4"/>
      <c r="K64" s="4"/>
      <c r="L64" s="2"/>
    </row>
    <row r="65" spans="1:12" s="5" customFormat="1" ht="24" customHeight="1" x14ac:dyDescent="0.25">
      <c r="A65" s="19">
        <v>54</v>
      </c>
      <c r="B65" s="25" t="s">
        <v>67</v>
      </c>
      <c r="C65" s="41" t="s">
        <v>139</v>
      </c>
      <c r="D65" s="35" t="s">
        <v>133</v>
      </c>
      <c r="E65" s="102" t="s">
        <v>310</v>
      </c>
      <c r="F65" s="69">
        <v>4267.67</v>
      </c>
      <c r="G65" s="46"/>
      <c r="H65" s="46">
        <f>D8</f>
        <v>11544.2</v>
      </c>
      <c r="I65" s="27">
        <f t="shared" si="7"/>
        <v>3.0806739892471253E-2</v>
      </c>
      <c r="J65" s="6"/>
      <c r="K65" s="6"/>
      <c r="L65" s="7"/>
    </row>
    <row r="66" spans="1:12" ht="26.25" customHeight="1" x14ac:dyDescent="0.25">
      <c r="A66" s="19">
        <v>55</v>
      </c>
      <c r="B66" s="32" t="s">
        <v>168</v>
      </c>
      <c r="C66" s="38" t="s">
        <v>3</v>
      </c>
      <c r="D66" s="49" t="s">
        <v>227</v>
      </c>
      <c r="E66" s="37" t="s">
        <v>310</v>
      </c>
      <c r="F66" s="69">
        <v>23898.98</v>
      </c>
      <c r="G66" s="31"/>
      <c r="H66" s="31">
        <f>D8</f>
        <v>11544.2</v>
      </c>
      <c r="I66" s="27">
        <f t="shared" si="7"/>
        <v>0.17251794551953936</v>
      </c>
      <c r="J66" s="4"/>
      <c r="K66" s="4"/>
      <c r="L66" s="2"/>
    </row>
    <row r="67" spans="1:12" s="5" customFormat="1" ht="30" customHeight="1" x14ac:dyDescent="0.25">
      <c r="A67" s="19">
        <v>56</v>
      </c>
      <c r="B67" s="32" t="s">
        <v>142</v>
      </c>
      <c r="C67" s="38" t="s">
        <v>73</v>
      </c>
      <c r="D67" s="49" t="s">
        <v>226</v>
      </c>
      <c r="E67" s="37" t="s">
        <v>310</v>
      </c>
      <c r="F67" s="69">
        <v>3243.43</v>
      </c>
      <c r="G67" s="46"/>
      <c r="H67" s="46">
        <f>D8</f>
        <v>11544.2</v>
      </c>
      <c r="I67" s="27">
        <f t="shared" si="7"/>
        <v>2.3413128093183879E-2</v>
      </c>
      <c r="J67" s="6"/>
      <c r="K67" s="11"/>
      <c r="L67" s="7"/>
    </row>
    <row r="68" spans="1:12" s="5" customFormat="1" ht="30" customHeight="1" x14ac:dyDescent="0.25">
      <c r="A68" s="19">
        <v>57</v>
      </c>
      <c r="B68" s="32" t="s">
        <v>286</v>
      </c>
      <c r="C68" s="50" t="s">
        <v>284</v>
      </c>
      <c r="D68" s="37" t="s">
        <v>285</v>
      </c>
      <c r="E68" s="102" t="s">
        <v>310</v>
      </c>
      <c r="F68" s="69">
        <v>153077.96</v>
      </c>
      <c r="G68" s="46"/>
      <c r="H68" s="46">
        <f>D8</f>
        <v>11544.2</v>
      </c>
      <c r="I68" s="27">
        <f t="shared" si="7"/>
        <v>1.1050134844048669</v>
      </c>
      <c r="J68" s="6"/>
      <c r="K68" s="6"/>
      <c r="L68" s="7"/>
    </row>
    <row r="69" spans="1:12" ht="38.4" customHeight="1" x14ac:dyDescent="0.25">
      <c r="A69" s="19">
        <v>58</v>
      </c>
      <c r="B69" s="28" t="s">
        <v>15</v>
      </c>
      <c r="C69" s="33" t="s">
        <v>69</v>
      </c>
      <c r="D69" s="33"/>
      <c r="E69" s="37"/>
      <c r="F69" s="77"/>
      <c r="G69" s="31"/>
      <c r="H69" s="31"/>
      <c r="I69" s="31"/>
      <c r="J69" s="4"/>
      <c r="K69" s="4"/>
      <c r="L69" s="2"/>
    </row>
    <row r="70" spans="1:12" s="5" customFormat="1" ht="54.75" customHeight="1" x14ac:dyDescent="0.25">
      <c r="A70" s="19">
        <v>59</v>
      </c>
      <c r="B70" s="25" t="s">
        <v>169</v>
      </c>
      <c r="C70" s="51" t="s">
        <v>288</v>
      </c>
      <c r="D70" s="37"/>
      <c r="E70" s="102" t="s">
        <v>310</v>
      </c>
      <c r="F70" s="69">
        <v>1463.76</v>
      </c>
      <c r="G70" s="46"/>
      <c r="H70" s="46">
        <f>D8</f>
        <v>11544.2</v>
      </c>
      <c r="I70" s="27">
        <f t="shared" si="7"/>
        <v>1.0566345004417802E-2</v>
      </c>
      <c r="J70" s="6"/>
      <c r="L70" s="7"/>
    </row>
    <row r="71" spans="1:12" s="5" customFormat="1" ht="36" customHeight="1" x14ac:dyDescent="0.25">
      <c r="A71" s="19">
        <v>60</v>
      </c>
      <c r="B71" s="25" t="s">
        <v>170</v>
      </c>
      <c r="C71" s="51" t="s">
        <v>287</v>
      </c>
      <c r="D71" s="37"/>
      <c r="E71" s="102"/>
      <c r="F71" s="69"/>
      <c r="G71" s="46"/>
      <c r="H71" s="46">
        <f>D8</f>
        <v>11544.2</v>
      </c>
      <c r="I71" s="27">
        <f t="shared" si="7"/>
        <v>0</v>
      </c>
      <c r="J71" s="6"/>
      <c r="L71" s="7"/>
    </row>
    <row r="72" spans="1:12" s="5" customFormat="1" ht="30.75" customHeight="1" x14ac:dyDescent="0.25">
      <c r="A72" s="19">
        <v>61</v>
      </c>
      <c r="B72" s="25" t="s">
        <v>171</v>
      </c>
      <c r="C72" s="51" t="s">
        <v>289</v>
      </c>
      <c r="D72" s="37"/>
      <c r="E72" s="102" t="s">
        <v>310</v>
      </c>
      <c r="F72" s="69">
        <v>4333.49</v>
      </c>
      <c r="G72" s="46"/>
      <c r="H72" s="46">
        <f>D8</f>
        <v>11544.2</v>
      </c>
      <c r="I72" s="91">
        <f t="shared" si="7"/>
        <v>3.1281870260967987E-2</v>
      </c>
      <c r="J72" s="6"/>
      <c r="L72" s="7"/>
    </row>
    <row r="73" spans="1:12" s="14" customFormat="1" ht="42.75" customHeight="1" x14ac:dyDescent="0.25">
      <c r="A73" s="52">
        <v>62</v>
      </c>
      <c r="B73" s="53" t="s">
        <v>246</v>
      </c>
      <c r="C73" s="78" t="s">
        <v>254</v>
      </c>
      <c r="D73" s="65"/>
      <c r="E73" s="37"/>
      <c r="F73" s="65"/>
      <c r="G73" s="54"/>
      <c r="H73" s="54"/>
      <c r="I73" s="54"/>
      <c r="J73" s="12"/>
      <c r="K73" s="12"/>
      <c r="L73" s="13"/>
    </row>
    <row r="74" spans="1:12" s="5" customFormat="1" ht="30" customHeight="1" x14ac:dyDescent="0.25">
      <c r="A74" s="19">
        <v>63</v>
      </c>
      <c r="B74" s="32" t="s">
        <v>258</v>
      </c>
      <c r="C74" s="97" t="s">
        <v>257</v>
      </c>
      <c r="D74" s="37"/>
      <c r="E74" s="102"/>
      <c r="F74" s="69"/>
      <c r="G74" s="46"/>
      <c r="H74" s="46">
        <f>D8</f>
        <v>11544.2</v>
      </c>
      <c r="I74" s="27">
        <f t="shared" si="7"/>
        <v>0</v>
      </c>
      <c r="J74" s="6"/>
      <c r="K74" s="6"/>
      <c r="L74" s="7"/>
    </row>
    <row r="75" spans="1:12" s="5" customFormat="1" ht="31.2" customHeight="1" x14ac:dyDescent="0.25">
      <c r="A75" s="19">
        <v>64</v>
      </c>
      <c r="B75" s="32" t="s">
        <v>259</v>
      </c>
      <c r="C75" s="97" t="s">
        <v>256</v>
      </c>
      <c r="D75" s="37"/>
      <c r="E75" s="102"/>
      <c r="F75" s="69"/>
      <c r="G75" s="46"/>
      <c r="H75" s="27">
        <f>D8</f>
        <v>11544.2</v>
      </c>
      <c r="I75" s="27">
        <f t="shared" si="7"/>
        <v>0</v>
      </c>
      <c r="J75" s="6"/>
      <c r="K75" s="6"/>
      <c r="L75" s="7"/>
    </row>
    <row r="76" spans="1:12" s="16" customFormat="1" ht="49.8" customHeight="1" x14ac:dyDescent="0.25">
      <c r="A76" s="19">
        <v>65</v>
      </c>
      <c r="B76" s="32" t="s">
        <v>255</v>
      </c>
      <c r="C76" s="97" t="s">
        <v>247</v>
      </c>
      <c r="D76" s="37"/>
      <c r="E76" s="44" t="s">
        <v>306</v>
      </c>
      <c r="F76" s="67">
        <v>270734.25</v>
      </c>
      <c r="G76" s="55"/>
      <c r="H76" s="55">
        <f>D8</f>
        <v>11544.2</v>
      </c>
      <c r="I76" s="27">
        <f t="shared" si="7"/>
        <v>1.9543309627345333</v>
      </c>
      <c r="J76" s="11"/>
      <c r="K76" s="11"/>
      <c r="L76" s="3"/>
    </row>
    <row r="77" spans="1:12" ht="43.8" customHeight="1" x14ac:dyDescent="0.25">
      <c r="A77" s="19">
        <v>66</v>
      </c>
      <c r="B77" s="20" t="s">
        <v>17</v>
      </c>
      <c r="C77" s="75" t="s">
        <v>212</v>
      </c>
      <c r="D77" s="75"/>
      <c r="E77" s="37"/>
      <c r="F77" s="85">
        <f>SUM(F78:F107)</f>
        <v>2031052.2599999998</v>
      </c>
      <c r="G77" s="86"/>
      <c r="H77" s="87"/>
      <c r="I77" s="85">
        <f>SUM(I78:I107)</f>
        <v>14.661419154207307</v>
      </c>
      <c r="J77" s="4"/>
      <c r="K77" s="4"/>
      <c r="L77" s="2"/>
    </row>
    <row r="78" spans="1:12" ht="28.5" customHeight="1" x14ac:dyDescent="0.25">
      <c r="A78" s="19">
        <v>67</v>
      </c>
      <c r="B78" s="22" t="s">
        <v>21</v>
      </c>
      <c r="C78" s="33" t="s">
        <v>79</v>
      </c>
      <c r="D78" s="33"/>
      <c r="E78" s="37"/>
      <c r="F78" s="77"/>
      <c r="G78" s="31"/>
      <c r="H78" s="31"/>
      <c r="I78" s="31"/>
      <c r="J78" s="4"/>
      <c r="K78" s="4"/>
      <c r="L78" s="2"/>
    </row>
    <row r="79" spans="1:12" ht="34.200000000000003" customHeight="1" x14ac:dyDescent="0.25">
      <c r="A79" s="19">
        <v>68</v>
      </c>
      <c r="B79" s="25" t="s">
        <v>172</v>
      </c>
      <c r="C79" s="41" t="s">
        <v>28</v>
      </c>
      <c r="D79" s="35" t="s">
        <v>130</v>
      </c>
      <c r="E79" s="102" t="s">
        <v>310</v>
      </c>
      <c r="F79" s="69">
        <v>10432.780000000001</v>
      </c>
      <c r="G79" s="31"/>
      <c r="H79" s="31">
        <f>D8</f>
        <v>11544.2</v>
      </c>
      <c r="I79" s="27">
        <f t="shared" ref="I79" si="8">F79/H79/12</f>
        <v>7.5310401182700701E-2</v>
      </c>
      <c r="J79" s="4"/>
      <c r="K79" s="4"/>
      <c r="L79" s="2"/>
    </row>
    <row r="80" spans="1:12" ht="20.399999999999999" customHeight="1" x14ac:dyDescent="0.25">
      <c r="A80" s="19">
        <v>69</v>
      </c>
      <c r="B80" s="28" t="s">
        <v>18</v>
      </c>
      <c r="C80" s="33" t="s">
        <v>58</v>
      </c>
      <c r="D80" s="33"/>
      <c r="E80" s="37"/>
      <c r="F80" s="77"/>
      <c r="G80" s="31"/>
      <c r="H80" s="31"/>
      <c r="I80" s="31"/>
      <c r="J80" s="4"/>
      <c r="K80" s="4"/>
      <c r="L80" s="2"/>
    </row>
    <row r="81" spans="1:12" ht="21.75" customHeight="1" x14ac:dyDescent="0.25">
      <c r="A81" s="19">
        <v>70</v>
      </c>
      <c r="B81" s="56" t="s">
        <v>173</v>
      </c>
      <c r="C81" s="41" t="s">
        <v>11</v>
      </c>
      <c r="D81" s="35" t="s">
        <v>42</v>
      </c>
      <c r="E81" s="102" t="s">
        <v>311</v>
      </c>
      <c r="F81" s="69">
        <v>22886.3</v>
      </c>
      <c r="G81" s="31"/>
      <c r="H81" s="31">
        <f>D8</f>
        <v>11544.2</v>
      </c>
      <c r="I81" s="27">
        <f t="shared" ref="I81:I82" si="9">F81/H81/12</f>
        <v>0.16520778110797338</v>
      </c>
      <c r="J81" s="4"/>
      <c r="K81" s="4"/>
      <c r="L81" s="2"/>
    </row>
    <row r="82" spans="1:12" ht="48" customHeight="1" x14ac:dyDescent="0.25">
      <c r="A82" s="19">
        <v>71</v>
      </c>
      <c r="B82" s="56" t="s">
        <v>174</v>
      </c>
      <c r="C82" s="33" t="s">
        <v>261</v>
      </c>
      <c r="D82" s="37" t="s">
        <v>37</v>
      </c>
      <c r="E82" s="102" t="s">
        <v>311</v>
      </c>
      <c r="F82" s="69">
        <f>20761.28+17307.12+5550.43</f>
        <v>43618.829999999994</v>
      </c>
      <c r="G82" s="31"/>
      <c r="H82" s="31">
        <f>D8</f>
        <v>11544.2</v>
      </c>
      <c r="I82" s="27">
        <f t="shared" si="9"/>
        <v>0.31486828883768464</v>
      </c>
      <c r="J82" s="4"/>
      <c r="K82" s="4"/>
      <c r="L82" s="2"/>
    </row>
    <row r="83" spans="1:12" ht="36.75" customHeight="1" x14ac:dyDescent="0.25">
      <c r="A83" s="19">
        <v>72</v>
      </c>
      <c r="B83" s="28" t="s">
        <v>19</v>
      </c>
      <c r="C83" s="33" t="s">
        <v>59</v>
      </c>
      <c r="D83" s="33"/>
      <c r="E83" s="37"/>
      <c r="F83" s="33"/>
      <c r="G83" s="73"/>
      <c r="H83" s="57"/>
      <c r="I83" s="58"/>
      <c r="J83" s="4"/>
      <c r="K83" s="4"/>
      <c r="L83" s="2"/>
    </row>
    <row r="84" spans="1:12" ht="42" customHeight="1" x14ac:dyDescent="0.25">
      <c r="A84" s="19">
        <v>73</v>
      </c>
      <c r="B84" s="32" t="s">
        <v>175</v>
      </c>
      <c r="C84" s="41" t="s">
        <v>4</v>
      </c>
      <c r="D84" s="35" t="s">
        <v>37</v>
      </c>
      <c r="E84" s="102" t="s">
        <v>312</v>
      </c>
      <c r="F84" s="69">
        <v>53817.86</v>
      </c>
      <c r="G84" s="31"/>
      <c r="H84" s="31">
        <f>D8</f>
        <v>11544.2</v>
      </c>
      <c r="I84" s="27">
        <f t="shared" ref="I84:I91" si="10">F84/H84/12</f>
        <v>0.38849133475396008</v>
      </c>
      <c r="J84" s="4"/>
      <c r="K84" s="4"/>
      <c r="L84" s="2"/>
    </row>
    <row r="85" spans="1:12" ht="30.75" customHeight="1" x14ac:dyDescent="0.25">
      <c r="A85" s="19">
        <v>74</v>
      </c>
      <c r="B85" s="32" t="s">
        <v>176</v>
      </c>
      <c r="C85" s="33" t="s">
        <v>5</v>
      </c>
      <c r="D85" s="37" t="s">
        <v>37</v>
      </c>
      <c r="E85" s="102" t="s">
        <v>312</v>
      </c>
      <c r="F85" s="69">
        <v>234533.53</v>
      </c>
      <c r="G85" s="31"/>
      <c r="H85" s="31">
        <f>D8</f>
        <v>11544.2</v>
      </c>
      <c r="I85" s="27">
        <f t="shared" si="10"/>
        <v>1.6930112812783331</v>
      </c>
      <c r="J85" s="4"/>
      <c r="K85" s="4"/>
      <c r="L85" s="2"/>
    </row>
    <row r="86" spans="1:12" ht="39.75" customHeight="1" x14ac:dyDescent="0.25">
      <c r="A86" s="19">
        <v>75</v>
      </c>
      <c r="B86" s="32" t="s">
        <v>177</v>
      </c>
      <c r="C86" s="33" t="s">
        <v>38</v>
      </c>
      <c r="D86" s="37" t="s">
        <v>37</v>
      </c>
      <c r="E86" s="102" t="s">
        <v>313</v>
      </c>
      <c r="F86" s="69">
        <v>122548.66</v>
      </c>
      <c r="G86" s="31"/>
      <c r="H86" s="31">
        <f>D8</f>
        <v>11544.2</v>
      </c>
      <c r="I86" s="27">
        <f t="shared" si="10"/>
        <v>0.88463369772988454</v>
      </c>
      <c r="J86" s="4"/>
      <c r="K86" s="4"/>
      <c r="L86" s="2"/>
    </row>
    <row r="87" spans="1:12" ht="44.25" customHeight="1" x14ac:dyDescent="0.25">
      <c r="A87" s="19">
        <v>76</v>
      </c>
      <c r="B87" s="56" t="s">
        <v>178</v>
      </c>
      <c r="C87" s="33" t="s">
        <v>6</v>
      </c>
      <c r="D87" s="37" t="s">
        <v>37</v>
      </c>
      <c r="E87" s="102" t="s">
        <v>313</v>
      </c>
      <c r="F87" s="69">
        <v>190674.1</v>
      </c>
      <c r="G87" s="31"/>
      <c r="H87" s="31">
        <f>D8</f>
        <v>11544.2</v>
      </c>
      <c r="I87" s="27">
        <f t="shared" si="10"/>
        <v>1.3764061895439557</v>
      </c>
      <c r="J87" s="4"/>
      <c r="K87" s="4"/>
      <c r="L87" s="2"/>
    </row>
    <row r="88" spans="1:12" ht="27" customHeight="1" x14ac:dyDescent="0.25">
      <c r="A88" s="19">
        <v>77</v>
      </c>
      <c r="B88" s="32" t="s">
        <v>179</v>
      </c>
      <c r="C88" s="97" t="s">
        <v>45</v>
      </c>
      <c r="D88" s="37" t="s">
        <v>46</v>
      </c>
      <c r="E88" s="102" t="s">
        <v>309</v>
      </c>
      <c r="F88" s="69">
        <v>28758.49</v>
      </c>
      <c r="G88" s="31"/>
      <c r="H88" s="31">
        <f>D8</f>
        <v>11544.2</v>
      </c>
      <c r="I88" s="27">
        <f t="shared" si="10"/>
        <v>0.20759696066711711</v>
      </c>
      <c r="J88" s="4"/>
      <c r="K88" s="4"/>
      <c r="L88" s="2"/>
    </row>
    <row r="89" spans="1:12" ht="18.75" customHeight="1" x14ac:dyDescent="0.25">
      <c r="A89" s="19">
        <v>78</v>
      </c>
      <c r="B89" s="32" t="s">
        <v>180</v>
      </c>
      <c r="C89" s="33" t="s">
        <v>7</v>
      </c>
      <c r="D89" s="37" t="s">
        <v>39</v>
      </c>
      <c r="E89" s="102"/>
      <c r="F89" s="69">
        <v>692.04</v>
      </c>
      <c r="G89" s="31"/>
      <c r="H89" s="31">
        <f>D8</f>
        <v>11544.2</v>
      </c>
      <c r="I89" s="27">
        <f t="shared" si="10"/>
        <v>4.9955821971206316E-3</v>
      </c>
      <c r="J89" s="4"/>
      <c r="K89" s="4"/>
      <c r="L89" s="2"/>
    </row>
    <row r="90" spans="1:12" ht="31.5" customHeight="1" x14ac:dyDescent="0.25">
      <c r="A90" s="19">
        <v>79</v>
      </c>
      <c r="B90" s="32" t="s">
        <v>181</v>
      </c>
      <c r="C90" s="38" t="s">
        <v>8</v>
      </c>
      <c r="D90" s="36" t="s">
        <v>37</v>
      </c>
      <c r="E90" s="37" t="s">
        <v>312</v>
      </c>
      <c r="F90" s="69">
        <v>118846.81</v>
      </c>
      <c r="G90" s="31"/>
      <c r="H90" s="27">
        <f>D8</f>
        <v>11544.2</v>
      </c>
      <c r="I90" s="27">
        <f t="shared" si="10"/>
        <v>0.85791140428382506</v>
      </c>
      <c r="J90" s="4"/>
      <c r="K90" s="4"/>
      <c r="L90" s="2"/>
    </row>
    <row r="91" spans="1:12" ht="22.5" customHeight="1" x14ac:dyDescent="0.25">
      <c r="A91" s="19">
        <v>80</v>
      </c>
      <c r="B91" s="32" t="s">
        <v>182</v>
      </c>
      <c r="C91" s="38" t="s">
        <v>100</v>
      </c>
      <c r="D91" s="36" t="s">
        <v>37</v>
      </c>
      <c r="E91" s="103" t="s">
        <v>314</v>
      </c>
      <c r="F91" s="69">
        <v>4333.9399999999996</v>
      </c>
      <c r="G91" s="31"/>
      <c r="H91" s="31">
        <f>D8</f>
        <v>11544.2</v>
      </c>
      <c r="I91" s="27">
        <f t="shared" si="10"/>
        <v>3.1285118645438106E-2</v>
      </c>
      <c r="J91" s="4"/>
      <c r="K91" s="4"/>
      <c r="L91" s="2"/>
    </row>
    <row r="92" spans="1:12" ht="28.5" customHeight="1" x14ac:dyDescent="0.25">
      <c r="A92" s="19">
        <v>81</v>
      </c>
      <c r="B92" s="28" t="s">
        <v>23</v>
      </c>
      <c r="C92" s="33" t="s">
        <v>41</v>
      </c>
      <c r="D92" s="33"/>
      <c r="E92" s="37"/>
      <c r="F92" s="77"/>
      <c r="G92" s="31"/>
      <c r="H92" s="31"/>
      <c r="I92" s="31"/>
      <c r="J92" s="4"/>
      <c r="K92" s="4"/>
      <c r="L92" s="2"/>
    </row>
    <row r="93" spans="1:12" s="5" customFormat="1" ht="44.25" customHeight="1" x14ac:dyDescent="0.25">
      <c r="A93" s="19">
        <v>82</v>
      </c>
      <c r="B93" s="25" t="s">
        <v>74</v>
      </c>
      <c r="C93" s="41" t="s">
        <v>221</v>
      </c>
      <c r="D93" s="35" t="s">
        <v>71</v>
      </c>
      <c r="E93" s="102" t="s">
        <v>315</v>
      </c>
      <c r="F93" s="69">
        <v>2988.73</v>
      </c>
      <c r="G93" s="46"/>
      <c r="H93" s="46">
        <f>D8</f>
        <v>11544.2</v>
      </c>
      <c r="I93" s="27">
        <f t="shared" ref="I93:I99" si="11">F93/H93/12</f>
        <v>2.1574542483093959E-2</v>
      </c>
      <c r="J93" s="6"/>
      <c r="K93" s="6"/>
      <c r="L93" s="7"/>
    </row>
    <row r="94" spans="1:12" s="5" customFormat="1" ht="21" customHeight="1" x14ac:dyDescent="0.25">
      <c r="A94" s="19">
        <v>83</v>
      </c>
      <c r="B94" s="25" t="s">
        <v>183</v>
      </c>
      <c r="C94" s="41" t="s">
        <v>191</v>
      </c>
      <c r="D94" s="35" t="s">
        <v>192</v>
      </c>
      <c r="E94" s="102" t="s">
        <v>313</v>
      </c>
      <c r="F94" s="69"/>
      <c r="G94" s="46"/>
      <c r="H94" s="46">
        <f>D8</f>
        <v>11544.2</v>
      </c>
      <c r="I94" s="27">
        <f t="shared" si="11"/>
        <v>0</v>
      </c>
      <c r="J94" s="6"/>
      <c r="K94" s="6"/>
      <c r="L94" s="7"/>
    </row>
    <row r="95" spans="1:12" ht="20.25" customHeight="1" x14ac:dyDescent="0.25">
      <c r="A95" s="19">
        <v>84</v>
      </c>
      <c r="B95" s="25" t="s">
        <v>184</v>
      </c>
      <c r="C95" s="59" t="s">
        <v>0</v>
      </c>
      <c r="D95" s="35" t="s">
        <v>37</v>
      </c>
      <c r="E95" s="102" t="s">
        <v>309</v>
      </c>
      <c r="F95" s="69">
        <v>42929.73</v>
      </c>
      <c r="G95" s="31"/>
      <c r="H95" s="31">
        <f>D8</f>
        <v>11544.2</v>
      </c>
      <c r="I95" s="27">
        <f t="shared" si="11"/>
        <v>0.30989392941910227</v>
      </c>
      <c r="J95" s="4"/>
      <c r="K95" s="4"/>
      <c r="L95" s="2"/>
    </row>
    <row r="96" spans="1:12" ht="30" customHeight="1" x14ac:dyDescent="0.25">
      <c r="A96" s="19">
        <v>85</v>
      </c>
      <c r="B96" s="32" t="s">
        <v>185</v>
      </c>
      <c r="C96" s="33" t="s">
        <v>9</v>
      </c>
      <c r="D96" s="37" t="s">
        <v>37</v>
      </c>
      <c r="E96" s="102" t="s">
        <v>313</v>
      </c>
      <c r="F96" s="69">
        <v>355118.13</v>
      </c>
      <c r="G96" s="27"/>
      <c r="H96" s="27">
        <f>D8</f>
        <v>11544.2</v>
      </c>
      <c r="I96" s="27">
        <f t="shared" si="11"/>
        <v>2.563467152336238</v>
      </c>
      <c r="J96" s="2"/>
      <c r="K96" s="4"/>
      <c r="L96" s="2"/>
    </row>
    <row r="97" spans="1:12" ht="27.75" customHeight="1" x14ac:dyDescent="0.25">
      <c r="A97" s="19">
        <v>86</v>
      </c>
      <c r="B97" s="32" t="s">
        <v>186</v>
      </c>
      <c r="C97" s="33" t="s">
        <v>299</v>
      </c>
      <c r="D97" s="37" t="s">
        <v>37</v>
      </c>
      <c r="E97" s="102" t="s">
        <v>313</v>
      </c>
      <c r="F97" s="69">
        <f>260157.55+131317.5</f>
        <v>391475.05</v>
      </c>
      <c r="G97" s="31"/>
      <c r="H97" s="31">
        <f>D8</f>
        <v>11544.2</v>
      </c>
      <c r="I97" s="27">
        <f t="shared" si="11"/>
        <v>2.8259143841351784</v>
      </c>
      <c r="J97" s="3"/>
      <c r="K97" s="3"/>
      <c r="L97" s="2"/>
    </row>
    <row r="98" spans="1:12" ht="25.5" customHeight="1" x14ac:dyDescent="0.25">
      <c r="A98" s="19">
        <v>87</v>
      </c>
      <c r="B98" s="32" t="s">
        <v>213</v>
      </c>
      <c r="C98" s="33" t="s">
        <v>20</v>
      </c>
      <c r="D98" s="37" t="s">
        <v>37</v>
      </c>
      <c r="E98" s="102" t="s">
        <v>313</v>
      </c>
      <c r="F98" s="69">
        <v>381553.41</v>
      </c>
      <c r="G98" s="31"/>
      <c r="H98" s="31">
        <f>D8</f>
        <v>11544.2</v>
      </c>
      <c r="I98" s="27">
        <f t="shared" si="11"/>
        <v>2.7542937145926092</v>
      </c>
      <c r="J98" s="3"/>
      <c r="K98" s="3"/>
      <c r="L98" s="2"/>
    </row>
    <row r="99" spans="1:12" ht="26.25" customHeight="1" x14ac:dyDescent="0.25">
      <c r="A99" s="19">
        <v>88</v>
      </c>
      <c r="B99" s="32" t="s">
        <v>214</v>
      </c>
      <c r="C99" s="38" t="s">
        <v>10</v>
      </c>
      <c r="D99" s="36" t="s">
        <v>37</v>
      </c>
      <c r="E99" s="103" t="s">
        <v>315</v>
      </c>
      <c r="F99" s="69">
        <v>23241.87</v>
      </c>
      <c r="G99" s="31"/>
      <c r="H99" s="31">
        <f>D8</f>
        <v>11544.2</v>
      </c>
      <c r="I99" s="27">
        <f t="shared" si="11"/>
        <v>0.16777451014362188</v>
      </c>
      <c r="J99" s="3"/>
      <c r="K99" s="3"/>
      <c r="L99" s="2"/>
    </row>
    <row r="100" spans="1:12" ht="17.399999999999999" customHeight="1" x14ac:dyDescent="0.25">
      <c r="A100" s="19">
        <v>89</v>
      </c>
      <c r="B100" s="28" t="s">
        <v>75</v>
      </c>
      <c r="C100" s="33" t="s">
        <v>253</v>
      </c>
      <c r="D100" s="33"/>
      <c r="E100" s="37"/>
      <c r="F100" s="33"/>
      <c r="G100" s="31"/>
      <c r="H100" s="31"/>
      <c r="I100" s="31"/>
      <c r="J100" s="2"/>
      <c r="K100" s="2"/>
    </row>
    <row r="101" spans="1:12" ht="69.75" customHeight="1" x14ac:dyDescent="0.25">
      <c r="A101" s="19">
        <v>90</v>
      </c>
      <c r="B101" s="56" t="s">
        <v>187</v>
      </c>
      <c r="C101" s="60" t="s">
        <v>248</v>
      </c>
      <c r="D101" s="37" t="s">
        <v>278</v>
      </c>
      <c r="E101" s="102"/>
      <c r="F101" s="69"/>
      <c r="G101" s="31"/>
      <c r="H101" s="31">
        <f>D8</f>
        <v>11544.2</v>
      </c>
      <c r="I101" s="27">
        <f t="shared" ref="I101" si="12">F101/H101/12</f>
        <v>0</v>
      </c>
      <c r="J101" s="2"/>
      <c r="K101" s="2"/>
    </row>
    <row r="102" spans="1:12" ht="32.25" customHeight="1" x14ac:dyDescent="0.25">
      <c r="A102" s="19">
        <v>91</v>
      </c>
      <c r="B102" s="56" t="s">
        <v>263</v>
      </c>
      <c r="C102" s="33" t="s">
        <v>262</v>
      </c>
      <c r="D102" s="57"/>
      <c r="E102" s="37"/>
      <c r="F102" s="57"/>
      <c r="G102" s="31"/>
      <c r="H102" s="31"/>
      <c r="I102" s="31"/>
      <c r="J102" s="2"/>
      <c r="K102" s="2"/>
    </row>
    <row r="103" spans="1:12" ht="45" customHeight="1" x14ac:dyDescent="0.25">
      <c r="A103" s="19">
        <v>92</v>
      </c>
      <c r="B103" s="56" t="s">
        <v>264</v>
      </c>
      <c r="C103" s="33" t="s">
        <v>267</v>
      </c>
      <c r="D103" s="37"/>
      <c r="E103" s="102"/>
      <c r="F103" s="69"/>
      <c r="G103" s="31"/>
      <c r="H103" s="31">
        <f>D8</f>
        <v>11544.2</v>
      </c>
      <c r="I103" s="27">
        <f t="shared" ref="I103:I107" si="13">F103/H103/12</f>
        <v>0</v>
      </c>
      <c r="J103" s="2"/>
      <c r="K103" s="2"/>
    </row>
    <row r="104" spans="1:12" ht="29.25" customHeight="1" x14ac:dyDescent="0.25">
      <c r="A104" s="19">
        <v>93</v>
      </c>
      <c r="B104" s="56" t="s">
        <v>265</v>
      </c>
      <c r="C104" s="33" t="s">
        <v>268</v>
      </c>
      <c r="D104" s="37"/>
      <c r="E104" s="102"/>
      <c r="F104" s="69"/>
      <c r="G104" s="31"/>
      <c r="H104" s="31">
        <f>D8</f>
        <v>11544.2</v>
      </c>
      <c r="I104" s="27">
        <f t="shared" si="13"/>
        <v>0</v>
      </c>
      <c r="J104" s="2"/>
      <c r="K104" s="2"/>
    </row>
    <row r="105" spans="1:12" ht="33.6" customHeight="1" x14ac:dyDescent="0.25">
      <c r="A105" s="19">
        <v>94</v>
      </c>
      <c r="B105" s="56" t="s">
        <v>266</v>
      </c>
      <c r="C105" s="33" t="s">
        <v>269</v>
      </c>
      <c r="D105" s="37"/>
      <c r="E105" s="102"/>
      <c r="F105" s="69"/>
      <c r="G105" s="31"/>
      <c r="H105" s="31">
        <f>D8</f>
        <v>11544.2</v>
      </c>
      <c r="I105" s="27">
        <f t="shared" si="13"/>
        <v>0</v>
      </c>
      <c r="J105" s="2"/>
    </row>
    <row r="106" spans="1:12" ht="81.75" customHeight="1" x14ac:dyDescent="0.25">
      <c r="A106" s="19">
        <v>95</v>
      </c>
      <c r="B106" s="56" t="s">
        <v>271</v>
      </c>
      <c r="C106" s="51" t="s">
        <v>270</v>
      </c>
      <c r="D106" s="37"/>
      <c r="E106" s="102"/>
      <c r="F106" s="69"/>
      <c r="G106" s="31"/>
      <c r="H106" s="31">
        <f>D8</f>
        <v>11544.2</v>
      </c>
      <c r="I106" s="27">
        <f t="shared" si="13"/>
        <v>0</v>
      </c>
      <c r="J106" s="2"/>
      <c r="K106" s="2"/>
    </row>
    <row r="107" spans="1:12" ht="40.799999999999997" customHeight="1" x14ac:dyDescent="0.25">
      <c r="A107" s="19">
        <v>96</v>
      </c>
      <c r="B107" s="61" t="s">
        <v>297</v>
      </c>
      <c r="C107" s="97" t="s">
        <v>298</v>
      </c>
      <c r="D107" s="62"/>
      <c r="E107" s="109" t="s">
        <v>306</v>
      </c>
      <c r="F107" s="94">
        <v>2602</v>
      </c>
      <c r="G107" s="63"/>
      <c r="H107" s="63">
        <f>D8</f>
        <v>11544.2</v>
      </c>
      <c r="I107" s="55">
        <f t="shared" si="13"/>
        <v>1.8782880869469807E-2</v>
      </c>
      <c r="J107" s="2"/>
      <c r="K107" s="2"/>
    </row>
    <row r="108" spans="1:12" ht="37.5" customHeight="1" x14ac:dyDescent="0.25">
      <c r="A108" s="19">
        <v>97</v>
      </c>
      <c r="B108" s="20" t="s">
        <v>78</v>
      </c>
      <c r="C108" s="75" t="s">
        <v>22</v>
      </c>
      <c r="D108" s="75"/>
      <c r="E108" s="37"/>
      <c r="F108" s="88">
        <f>SUM(F109:F123)</f>
        <v>432673.48999999993</v>
      </c>
      <c r="G108" s="89"/>
      <c r="H108" s="90"/>
      <c r="I108" s="88">
        <f>SUM(I109:I123)</f>
        <v>3.1233107678892145</v>
      </c>
      <c r="J108" s="2"/>
      <c r="K108" s="2"/>
    </row>
    <row r="109" spans="1:12" ht="42.75" customHeight="1" x14ac:dyDescent="0.25">
      <c r="A109" s="19">
        <v>98</v>
      </c>
      <c r="B109" s="22" t="s">
        <v>105</v>
      </c>
      <c r="C109" s="60" t="s">
        <v>135</v>
      </c>
      <c r="D109" s="36" t="s">
        <v>102</v>
      </c>
      <c r="E109" s="37" t="s">
        <v>316</v>
      </c>
      <c r="F109" s="69">
        <v>39260.339999999997</v>
      </c>
      <c r="G109" s="31"/>
      <c r="H109" s="31">
        <f>D8</f>
        <v>11544.2</v>
      </c>
      <c r="I109" s="27">
        <f t="shared" ref="I109:I123" si="14">F109/H109/12</f>
        <v>0.28340595277282093</v>
      </c>
      <c r="J109" s="2"/>
      <c r="K109" s="2"/>
    </row>
    <row r="110" spans="1:12" ht="34.5" customHeight="1" x14ac:dyDescent="0.25">
      <c r="A110" s="19">
        <v>99</v>
      </c>
      <c r="B110" s="22" t="s">
        <v>106</v>
      </c>
      <c r="C110" s="60" t="s">
        <v>136</v>
      </c>
      <c r="D110" s="36" t="s">
        <v>102</v>
      </c>
      <c r="E110" s="37" t="s">
        <v>308</v>
      </c>
      <c r="F110" s="69">
        <v>21081.71</v>
      </c>
      <c r="G110" s="31"/>
      <c r="H110" s="31">
        <f>D8</f>
        <v>11544.2</v>
      </c>
      <c r="I110" s="27">
        <f t="shared" si="14"/>
        <v>0.15218110970588403</v>
      </c>
      <c r="J110" s="2"/>
      <c r="K110" s="2"/>
    </row>
    <row r="111" spans="1:12" ht="31.5" customHeight="1" x14ac:dyDescent="0.25">
      <c r="A111" s="19">
        <v>100</v>
      </c>
      <c r="B111" s="22" t="s">
        <v>107</v>
      </c>
      <c r="C111" s="60" t="s">
        <v>103</v>
      </c>
      <c r="D111" s="36" t="s">
        <v>102</v>
      </c>
      <c r="E111" s="37" t="s">
        <v>316</v>
      </c>
      <c r="F111" s="69">
        <v>329915.44</v>
      </c>
      <c r="G111" s="31"/>
      <c r="H111" s="31">
        <f>D8</f>
        <v>11544.2</v>
      </c>
      <c r="I111" s="27">
        <f t="shared" si="14"/>
        <v>2.3815382038888213</v>
      </c>
      <c r="J111" s="2"/>
      <c r="K111" s="2"/>
    </row>
    <row r="112" spans="1:12" ht="32.25" customHeight="1" x14ac:dyDescent="0.25">
      <c r="A112" s="19">
        <v>101</v>
      </c>
      <c r="B112" s="22" t="s">
        <v>108</v>
      </c>
      <c r="C112" s="60" t="s">
        <v>104</v>
      </c>
      <c r="D112" s="36" t="s">
        <v>102</v>
      </c>
      <c r="E112" s="37" t="s">
        <v>308</v>
      </c>
      <c r="F112" s="69">
        <v>35855.629999999997</v>
      </c>
      <c r="G112" s="31"/>
      <c r="H112" s="31">
        <f>D8</f>
        <v>11544.2</v>
      </c>
      <c r="I112" s="27">
        <f t="shared" si="14"/>
        <v>0.25882860368554478</v>
      </c>
      <c r="J112" s="2"/>
      <c r="K112" s="2"/>
    </row>
    <row r="113" spans="1:11" ht="42.75" customHeight="1" x14ac:dyDescent="0.25">
      <c r="A113" s="19">
        <v>102</v>
      </c>
      <c r="B113" s="22" t="s">
        <v>109</v>
      </c>
      <c r="C113" s="60" t="s">
        <v>131</v>
      </c>
      <c r="D113" s="36" t="s">
        <v>110</v>
      </c>
      <c r="E113" s="37" t="s">
        <v>310</v>
      </c>
      <c r="F113" s="69">
        <v>934.84</v>
      </c>
      <c r="G113" s="31"/>
      <c r="H113" s="31">
        <f>D8</f>
        <v>11544.2</v>
      </c>
      <c r="I113" s="27">
        <f t="shared" si="14"/>
        <v>6.7482660845561695E-3</v>
      </c>
      <c r="J113" s="2"/>
      <c r="K113" s="2"/>
    </row>
    <row r="114" spans="1:11" ht="45.75" customHeight="1" x14ac:dyDescent="0.25">
      <c r="A114" s="19">
        <v>103</v>
      </c>
      <c r="B114" s="22" t="s">
        <v>111</v>
      </c>
      <c r="C114" s="60" t="s">
        <v>128</v>
      </c>
      <c r="D114" s="36" t="s">
        <v>121</v>
      </c>
      <c r="E114" s="37" t="s">
        <v>308</v>
      </c>
      <c r="F114" s="69">
        <v>1170.5999999999999</v>
      </c>
      <c r="G114" s="31"/>
      <c r="H114" s="31">
        <f>D8</f>
        <v>11544.2</v>
      </c>
      <c r="I114" s="27">
        <f t="shared" si="14"/>
        <v>8.4501308016146619E-3</v>
      </c>
      <c r="J114" s="2"/>
      <c r="K114" s="2"/>
    </row>
    <row r="115" spans="1:11" ht="44.25" customHeight="1" x14ac:dyDescent="0.25">
      <c r="A115" s="19">
        <v>104</v>
      </c>
      <c r="B115" s="22" t="s">
        <v>112</v>
      </c>
      <c r="C115" s="60" t="s">
        <v>125</v>
      </c>
      <c r="D115" s="36" t="s">
        <v>129</v>
      </c>
      <c r="E115" s="37" t="s">
        <v>308</v>
      </c>
      <c r="F115" s="69"/>
      <c r="G115" s="31"/>
      <c r="H115" s="31">
        <f>D8</f>
        <v>11544.2</v>
      </c>
      <c r="I115" s="27">
        <f t="shared" si="14"/>
        <v>0</v>
      </c>
      <c r="J115" s="2"/>
      <c r="K115" s="2"/>
    </row>
    <row r="116" spans="1:11" ht="24.75" customHeight="1" x14ac:dyDescent="0.25">
      <c r="A116" s="19">
        <v>105</v>
      </c>
      <c r="B116" s="22" t="s">
        <v>88</v>
      </c>
      <c r="C116" s="60" t="s">
        <v>113</v>
      </c>
      <c r="D116" s="36" t="s">
        <v>114</v>
      </c>
      <c r="E116" s="37" t="s">
        <v>310</v>
      </c>
      <c r="F116" s="69">
        <v>1974.47</v>
      </c>
      <c r="G116" s="31"/>
      <c r="H116" s="31">
        <f>D8</f>
        <v>11544.2</v>
      </c>
      <c r="I116" s="27">
        <f t="shared" si="14"/>
        <v>1.4252972632721772E-2</v>
      </c>
      <c r="J116" s="2"/>
      <c r="K116" s="2"/>
    </row>
    <row r="117" spans="1:11" ht="37.799999999999997" customHeight="1" x14ac:dyDescent="0.25">
      <c r="A117" s="19">
        <v>106</v>
      </c>
      <c r="B117" s="22" t="s">
        <v>132</v>
      </c>
      <c r="C117" s="60" t="s">
        <v>115</v>
      </c>
      <c r="D117" s="36" t="s">
        <v>116</v>
      </c>
      <c r="E117" s="37" t="s">
        <v>308</v>
      </c>
      <c r="F117" s="69">
        <v>162.55000000000001</v>
      </c>
      <c r="G117" s="31"/>
      <c r="H117" s="31">
        <f>D8</f>
        <v>11544.2</v>
      </c>
      <c r="I117" s="27">
        <f t="shared" si="14"/>
        <v>1.1733886569301757E-3</v>
      </c>
      <c r="J117" s="2"/>
      <c r="K117" s="2"/>
    </row>
    <row r="118" spans="1:11" ht="26.25" customHeight="1" x14ac:dyDescent="0.25">
      <c r="A118" s="19">
        <v>107</v>
      </c>
      <c r="B118" s="22" t="s">
        <v>92</v>
      </c>
      <c r="C118" s="60" t="s">
        <v>89</v>
      </c>
      <c r="D118" s="36" t="s">
        <v>85</v>
      </c>
      <c r="E118" s="37" t="s">
        <v>310</v>
      </c>
      <c r="F118" s="69">
        <v>62.85</v>
      </c>
      <c r="G118" s="31"/>
      <c r="H118" s="31">
        <f>D8</f>
        <v>11544.2</v>
      </c>
      <c r="I118" s="27">
        <f t="shared" si="14"/>
        <v>4.5369103099391901E-4</v>
      </c>
      <c r="J118" s="2"/>
      <c r="K118" s="2"/>
    </row>
    <row r="119" spans="1:11" ht="25.5" customHeight="1" x14ac:dyDescent="0.25">
      <c r="A119" s="19">
        <v>108</v>
      </c>
      <c r="B119" s="22" t="s">
        <v>95</v>
      </c>
      <c r="C119" s="60" t="s">
        <v>90</v>
      </c>
      <c r="D119" s="36" t="s">
        <v>91</v>
      </c>
      <c r="E119" s="37" t="s">
        <v>308</v>
      </c>
      <c r="F119" s="69">
        <v>231.7</v>
      </c>
      <c r="G119" s="31"/>
      <c r="H119" s="31">
        <f>D8</f>
        <v>11544.2</v>
      </c>
      <c r="I119" s="27">
        <f t="shared" si="14"/>
        <v>1.6725570705058239E-3</v>
      </c>
      <c r="J119" s="2"/>
      <c r="K119" s="2"/>
    </row>
    <row r="120" spans="1:11" ht="22.8" customHeight="1" x14ac:dyDescent="0.25">
      <c r="A120" s="19">
        <v>109</v>
      </c>
      <c r="B120" s="22" t="s">
        <v>96</v>
      </c>
      <c r="C120" s="60" t="s">
        <v>93</v>
      </c>
      <c r="D120" s="36" t="s">
        <v>94</v>
      </c>
      <c r="E120" s="37" t="s">
        <v>308</v>
      </c>
      <c r="F120" s="69">
        <v>1280.8800000000001</v>
      </c>
      <c r="G120" s="31"/>
      <c r="H120" s="31">
        <f>D8</f>
        <v>11544.2</v>
      </c>
      <c r="I120" s="27">
        <f t="shared" si="14"/>
        <v>9.2462015557596023E-3</v>
      </c>
      <c r="J120" s="2"/>
      <c r="K120" s="2"/>
    </row>
    <row r="121" spans="1:11" ht="27.6" customHeight="1" x14ac:dyDescent="0.25">
      <c r="A121" s="19">
        <v>110</v>
      </c>
      <c r="B121" s="22" t="s">
        <v>97</v>
      </c>
      <c r="C121" s="60" t="s">
        <v>118</v>
      </c>
      <c r="D121" s="36" t="s">
        <v>117</v>
      </c>
      <c r="E121" s="37" t="s">
        <v>310</v>
      </c>
      <c r="F121" s="69">
        <v>680.86</v>
      </c>
      <c r="G121" s="31"/>
      <c r="H121" s="31">
        <f>D8</f>
        <v>11544.2</v>
      </c>
      <c r="I121" s="27">
        <f t="shared" si="14"/>
        <v>4.9148778896184516E-3</v>
      </c>
      <c r="J121" s="2"/>
      <c r="K121" s="2"/>
    </row>
    <row r="122" spans="1:11" ht="42.75" customHeight="1" x14ac:dyDescent="0.25">
      <c r="A122" s="19">
        <v>111</v>
      </c>
      <c r="B122" s="22" t="s">
        <v>98</v>
      </c>
      <c r="C122" s="60" t="s">
        <v>119</v>
      </c>
      <c r="D122" s="36" t="s">
        <v>134</v>
      </c>
      <c r="E122" s="37" t="s">
        <v>308</v>
      </c>
      <c r="F122" s="69">
        <v>61.62</v>
      </c>
      <c r="G122" s="31"/>
      <c r="H122" s="31">
        <f>D8</f>
        <v>11544.2</v>
      </c>
      <c r="I122" s="27">
        <f t="shared" si="14"/>
        <v>4.44812113442248E-4</v>
      </c>
      <c r="J122" s="2"/>
      <c r="K122" s="2"/>
    </row>
    <row r="123" spans="1:11" ht="41.25" customHeight="1" x14ac:dyDescent="0.25">
      <c r="A123" s="19">
        <v>112</v>
      </c>
      <c r="B123" s="28" t="s">
        <v>99</v>
      </c>
      <c r="C123" s="45" t="s">
        <v>120</v>
      </c>
      <c r="D123" s="37" t="s">
        <v>121</v>
      </c>
      <c r="E123" s="102" t="s">
        <v>310</v>
      </c>
      <c r="F123" s="69"/>
      <c r="G123" s="31"/>
      <c r="H123" s="27">
        <f>D8</f>
        <v>11544.2</v>
      </c>
      <c r="I123" s="27">
        <f t="shared" si="14"/>
        <v>0</v>
      </c>
      <c r="J123" s="2"/>
      <c r="K123" s="2"/>
    </row>
    <row r="124" spans="1:11" s="14" customFormat="1" ht="41.25" customHeight="1" x14ac:dyDescent="0.25">
      <c r="A124" s="19">
        <v>113</v>
      </c>
      <c r="B124" s="20" t="s">
        <v>280</v>
      </c>
      <c r="C124" s="75" t="s">
        <v>279</v>
      </c>
      <c r="D124" s="79"/>
      <c r="E124" s="37"/>
      <c r="F124" s="79"/>
      <c r="G124" s="80"/>
      <c r="H124" s="80"/>
      <c r="I124" s="80"/>
      <c r="J124" s="13"/>
      <c r="K124" s="13"/>
    </row>
    <row r="125" spans="1:11" ht="63" customHeight="1" x14ac:dyDescent="0.25">
      <c r="A125" s="19">
        <v>114</v>
      </c>
      <c r="B125" s="64" t="s">
        <v>281</v>
      </c>
      <c r="C125" s="45" t="s">
        <v>290</v>
      </c>
      <c r="D125" s="37" t="s">
        <v>278</v>
      </c>
      <c r="E125" s="102"/>
      <c r="F125" s="69"/>
      <c r="G125" s="31"/>
      <c r="H125" s="31">
        <f>D8</f>
        <v>11544.2</v>
      </c>
      <c r="I125" s="27">
        <f t="shared" ref="I125:I128" si="15">F125/H125/12</f>
        <v>0</v>
      </c>
      <c r="J125" s="2"/>
      <c r="K125" s="2"/>
    </row>
    <row r="126" spans="1:11" ht="30.6" customHeight="1" x14ac:dyDescent="0.25">
      <c r="A126" s="19">
        <v>115</v>
      </c>
      <c r="B126" s="64" t="s">
        <v>282</v>
      </c>
      <c r="C126" s="45" t="s">
        <v>283</v>
      </c>
      <c r="D126" s="37" t="s">
        <v>278</v>
      </c>
      <c r="E126" s="102"/>
      <c r="F126" s="69"/>
      <c r="G126" s="31"/>
      <c r="H126" s="31">
        <f>D8</f>
        <v>11544.2</v>
      </c>
      <c r="I126" s="27">
        <f t="shared" si="15"/>
        <v>0</v>
      </c>
      <c r="J126" s="2"/>
      <c r="K126" s="2"/>
    </row>
    <row r="127" spans="1:11" s="14" customFormat="1" ht="32.25" customHeight="1" x14ac:dyDescent="0.25">
      <c r="A127" s="52">
        <v>116</v>
      </c>
      <c r="B127" s="65">
        <v>6</v>
      </c>
      <c r="C127" s="98" t="s">
        <v>249</v>
      </c>
      <c r="D127" s="81" t="s">
        <v>278</v>
      </c>
      <c r="E127" s="105" t="s">
        <v>318</v>
      </c>
      <c r="F127" s="82">
        <f>H127*I127*12</f>
        <v>638625.14400000009</v>
      </c>
      <c r="G127" s="79"/>
      <c r="H127" s="92">
        <f>D8</f>
        <v>11544.2</v>
      </c>
      <c r="I127" s="83">
        <v>4.6100000000000003</v>
      </c>
    </row>
    <row r="128" spans="1:11" s="14" customFormat="1" ht="52.8" x14ac:dyDescent="0.25">
      <c r="A128" s="52">
        <v>117</v>
      </c>
      <c r="B128" s="66">
        <v>7</v>
      </c>
      <c r="C128" s="75" t="s">
        <v>277</v>
      </c>
      <c r="D128" s="81" t="s">
        <v>278</v>
      </c>
      <c r="E128" s="102" t="s">
        <v>317</v>
      </c>
      <c r="F128" s="82">
        <f>57494.01+102068.02</f>
        <v>159562.03</v>
      </c>
      <c r="G128" s="76"/>
      <c r="H128" s="93">
        <f>D8</f>
        <v>11544.2</v>
      </c>
      <c r="I128" s="83">
        <f t="shared" si="15"/>
        <v>1.1518196006075201</v>
      </c>
    </row>
    <row r="130" spans="1:9" ht="27.75" customHeight="1" x14ac:dyDescent="0.25">
      <c r="A130" s="21"/>
      <c r="B130" s="21"/>
      <c r="C130" s="66" t="s">
        <v>300</v>
      </c>
      <c r="D130" s="21"/>
      <c r="E130" s="21"/>
      <c r="F130" s="84">
        <f>F128+F127+F124+F108+F77+F40+F12</f>
        <v>4738738.5839999998</v>
      </c>
      <c r="G130" s="21"/>
      <c r="H130" s="21"/>
      <c r="I130" s="84">
        <f>I128+I127+I124+I108+I77+I40+I12</f>
        <v>34.207210720534981</v>
      </c>
    </row>
    <row r="133" spans="1:9" x14ac:dyDescent="0.25">
      <c r="C133" s="8" t="s">
        <v>242</v>
      </c>
      <c r="D133" s="17">
        <f>SUM(D134:D136)</f>
        <v>34.207210720534981</v>
      </c>
      <c r="E133" s="17"/>
      <c r="F133" s="17">
        <f>SUM(F134:F136)</f>
        <v>4738738.5839999998</v>
      </c>
    </row>
    <row r="134" spans="1:9" x14ac:dyDescent="0.25">
      <c r="C134" s="9" t="s">
        <v>244</v>
      </c>
      <c r="D134" s="17">
        <f>I14+I16+I18+I19+I21+I22+I24+I25+I26+I27+I28+I29+I30+I33+I35+I36+I38+I42+I43+I44+I45+I46+I47+I48+I49+I51+I52+I53+I55+I56+I57+I58+I59+I60+I61+I62+I64+I65+I66+I67+I68+I70+I71+I72+I74+I75+I79+I81+I82+I84+I85+I86+I87+I88+I89+I90+I91+I93+I94+I95+I96+I97+I98+I99+I101+I103+I104+I105+I106+I109+I110+I111+I112+I113+I114+I115+I117+I116+I118+I119+I120+I121+I122+I123+I125+I126+I128</f>
        <v>27.359317449455133</v>
      </c>
      <c r="E134" s="17"/>
      <c r="F134" s="18">
        <f>F14+F16+F18+F19+F21+F22+F24+F25+F26+F27+F28+F29+F30+F33+F35+F36+F38+F42+F43+F44+F45+F46+F47+F48+F49+F51+F52+F53+F55+F56+F57+F58+F59+F60+F61+F62+F64+F65+F66+F67+F68+F70+F71+F72+F74+F75+F79+F81+F82+F84+F85+F86+F87+F88+F89+F90+F91+F93+F94+F95+F96+F97+F98+F99+F101+F103+F104+F105+F106+F109+F110+F111+F112+F113+F114+F115+F116+F117+F118+F119+F120+F121+F122+F123+F125+F126+F128</f>
        <v>3790097.19</v>
      </c>
    </row>
    <row r="135" spans="1:9" x14ac:dyDescent="0.25">
      <c r="C135" s="9" t="s">
        <v>245</v>
      </c>
      <c r="D135" s="17">
        <f>I127</f>
        <v>4.6100000000000003</v>
      </c>
      <c r="E135" s="17"/>
      <c r="F135" s="18">
        <f>F127</f>
        <v>638625.14400000009</v>
      </c>
    </row>
    <row r="136" spans="1:9" ht="26.4" x14ac:dyDescent="0.25">
      <c r="C136" s="10" t="s">
        <v>260</v>
      </c>
      <c r="D136" s="17">
        <f>I31+I39+I76+I107</f>
        <v>2.2378932710798494</v>
      </c>
      <c r="E136" s="17"/>
      <c r="F136" s="17">
        <f>F31+F39+F76+F107</f>
        <v>310016.25</v>
      </c>
    </row>
  </sheetData>
  <mergeCells count="15">
    <mergeCell ref="C2:F2"/>
    <mergeCell ref="H10:H11"/>
    <mergeCell ref="I10:I11"/>
    <mergeCell ref="G10:G11"/>
    <mergeCell ref="A10:A11"/>
    <mergeCell ref="B10:B11"/>
    <mergeCell ref="C10:C11"/>
    <mergeCell ref="D10:D11"/>
    <mergeCell ref="F10:F11"/>
    <mergeCell ref="D8:F8"/>
    <mergeCell ref="D4:F4"/>
    <mergeCell ref="D5:F5"/>
    <mergeCell ref="D6:F6"/>
    <mergeCell ref="D7:F7"/>
    <mergeCell ref="E10:E11"/>
  </mergeCells>
  <pageMargins left="0.70866141732283472" right="0.70866141732283472" top="0.74803149606299213" bottom="0.74803149606299213" header="0.31496062992125984" footer="0.31496062992125984"/>
  <pageSetup paperSize="9" scale="6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группа 6 вар 2</vt:lpstr>
      <vt:lpstr>'группа 6 вар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 Комунальник</cp:lastModifiedBy>
  <cp:lastPrinted>2024-05-13T06:21:37Z</cp:lastPrinted>
  <dcterms:created xsi:type="dcterms:W3CDTF">1996-10-08T23:32:33Z</dcterms:created>
  <dcterms:modified xsi:type="dcterms:W3CDTF">2024-05-13T06:21:38Z</dcterms:modified>
</cp:coreProperties>
</file>